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PLM" sheetId="1" r:id="rId1"/>
    <sheet name="ZneskiPLM-Bivanje" sheetId="2" r:id="rId2"/>
    <sheet name="ZneskiPLM-Potni_stroski" sheetId="3" r:id="rId3"/>
  </sheets>
  <externalReferences>
    <externalReference r:id="rId6"/>
  </externalReferences>
  <definedNames>
    <definedName name="drzave">'ZneskiPLM-Bivanje'!$B$2:$B$31</definedName>
    <definedName name="drzave1">'PLM'!$AA$2:$AA$32</definedName>
    <definedName name="Države">'[1]List1'!$B$2:$B$32</definedName>
    <definedName name="Tabel">#REF!</definedName>
    <definedName name="Tabel1" localSheetId="2">'ZneskiPLM-Potni_stroski'!$B$1:$O$31</definedName>
    <definedName name="Tabel1">'ZneskiPLM-Bivanje'!$B$1:$O$31</definedName>
    <definedName name="Tabel2">'ZneskiPLM-Potni_stroski'!$B$1:$C$31</definedName>
    <definedName name="Tabel3">'ZneskiPLM-Bivanje'!$B$1:$AA$32</definedName>
  </definedNames>
  <calcPr fullCalcOnLoad="1"/>
</workbook>
</file>

<file path=xl/sharedStrings.xml><?xml version="1.0" encoding="utf-8"?>
<sst xmlns="http://schemas.openxmlformats.org/spreadsheetml/2006/main" count="154" uniqueCount="89">
  <si>
    <t xml:space="preserve">Belgique/Belgie </t>
  </si>
  <si>
    <t>Balgarija</t>
  </si>
  <si>
    <t xml:space="preserve">Ceska Republika </t>
  </si>
  <si>
    <t xml:space="preserve">Deutschland </t>
  </si>
  <si>
    <t xml:space="preserve">Luxembourg </t>
  </si>
  <si>
    <t xml:space="preserve">Magyarorszag </t>
  </si>
  <si>
    <t>Romania</t>
  </si>
  <si>
    <t xml:space="preserve">United Kingdom </t>
  </si>
  <si>
    <t xml:space="preserve">Liechtenstein </t>
  </si>
  <si>
    <t xml:space="preserve">Turkey </t>
  </si>
  <si>
    <t>EE</t>
  </si>
  <si>
    <t>EL</t>
  </si>
  <si>
    <t>ES</t>
  </si>
  <si>
    <t>FR</t>
  </si>
  <si>
    <t>IE</t>
  </si>
  <si>
    <t>IT</t>
  </si>
  <si>
    <t xml:space="preserve">Danmark </t>
  </si>
  <si>
    <t xml:space="preserve">Eesti </t>
  </si>
  <si>
    <t xml:space="preserve">Ellas </t>
  </si>
  <si>
    <t xml:space="preserve">Espana </t>
  </si>
  <si>
    <t xml:space="preserve">France </t>
  </si>
  <si>
    <t xml:space="preserve">Eire/Ireland </t>
  </si>
  <si>
    <t xml:space="preserve">Italia </t>
  </si>
  <si>
    <t xml:space="preserve">Kypros </t>
  </si>
  <si>
    <t xml:space="preserve">Latvija </t>
  </si>
  <si>
    <t xml:space="preserve">Lietuva </t>
  </si>
  <si>
    <t xml:space="preserve">Malta </t>
  </si>
  <si>
    <t xml:space="preserve">Nederland </t>
  </si>
  <si>
    <t xml:space="preserve">Oesterreich </t>
  </si>
  <si>
    <t xml:space="preserve">Polska </t>
  </si>
  <si>
    <t xml:space="preserve">Portugal </t>
  </si>
  <si>
    <t xml:space="preserve">Slovensko </t>
  </si>
  <si>
    <t>SK</t>
  </si>
  <si>
    <t xml:space="preserve">Suomi </t>
  </si>
  <si>
    <t xml:space="preserve">Sverige </t>
  </si>
  <si>
    <t xml:space="preserve">Island </t>
  </si>
  <si>
    <t xml:space="preserve">Norge </t>
  </si>
  <si>
    <t>BE</t>
  </si>
  <si>
    <t>BG</t>
  </si>
  <si>
    <t>CZ</t>
  </si>
  <si>
    <t>DK</t>
  </si>
  <si>
    <t>DE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</si>
  <si>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</si>
  <si>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</si>
  <si>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</si>
  <si>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</si>
  <si>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</si>
  <si>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</si>
  <si>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</si>
  <si>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</si>
  <si>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</si>
  <si>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</si>
  <si>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</si>
  <si>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FI</t>
  </si>
  <si>
    <t>SE</t>
  </si>
  <si>
    <t>UK</t>
  </si>
  <si>
    <t>IS</t>
  </si>
  <si>
    <t>LI</t>
  </si>
  <si>
    <t>NO</t>
  </si>
  <si>
    <t>TR</t>
  </si>
  <si>
    <t>STROŠKI VODENJA</t>
  </si>
  <si>
    <t>ŠT. UDEL.</t>
  </si>
  <si>
    <t>SKUPAJ</t>
  </si>
  <si>
    <t>STROŠKI PRIPRAVE</t>
  </si>
  <si>
    <t>STROŠKI PREVOZA</t>
  </si>
  <si>
    <t>STROŠKI NAMESTITVE</t>
  </si>
  <si>
    <t>DRŽAVA</t>
  </si>
  <si>
    <t>ŠT.UDEL.</t>
  </si>
  <si>
    <t>TRAJANJE V TEDNIH</t>
  </si>
  <si>
    <t>OSEBE NA TRGU DELOVNE SILE</t>
  </si>
  <si>
    <t>x</t>
  </si>
  <si>
    <t>SKUPAJ - MAKSIMALEN ZNESEK GLEDE NA PRAVILA</t>
  </si>
  <si>
    <t>Stolpec1</t>
  </si>
  <si>
    <t>DEJANSKO ZAPROŠEN</t>
  </si>
  <si>
    <t>razmerje priprava/skupni budget</t>
  </si>
  <si>
    <t>maksimalen znesek za priprava</t>
  </si>
  <si>
    <t>POTNI STROŠKI (max)</t>
  </si>
  <si>
    <t>BIVANJE (max)</t>
  </si>
  <si>
    <t>NAMESTITVE/IZMENJAVE:</t>
  </si>
  <si>
    <t>Postopek vnosa:</t>
  </si>
  <si>
    <t>3. vpiše trajanje (obvezno v tednih)</t>
  </si>
  <si>
    <t>6. v stolpec K se vnese zneske iz prijavnice in se primerja</t>
  </si>
  <si>
    <t>1. stroški bivanja: iz seznama se izbere državo</t>
  </si>
  <si>
    <t>!!!! ZA IZRAČUN JE POTREBEN VNOS DRŽAVE, ŠT. UDEL. IN TRAJANJA</t>
  </si>
  <si>
    <t>!!! V KOLIKOR SE ZNESEK PRI PRIPRAVI POBRAVA RDEČE POMENI, DA JE ZNESEK ZA PRIPRAVO PREVISOK</t>
  </si>
  <si>
    <t>2. vpiše se število udeležencev</t>
  </si>
  <si>
    <t>5. vnese se število udeležencev za pripravo</t>
  </si>
  <si>
    <t>4. vnese se število udeležencev za vodenje</t>
  </si>
  <si>
    <t>ČE JE USPOSABLJANJE DALJŠE OD 13 TEDNOV, SO POTNI STROŠKI ŽE VKLJUČENI V STROŠKE BIVANJA</t>
  </si>
</sst>
</file>

<file path=xl/styles.xml><?xml version="1.0" encoding="utf-8"?>
<styleSheet xmlns="http://schemas.openxmlformats.org/spreadsheetml/2006/main">
  <numFmts count="6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&quot;kr&quot;\ #,##0_);\(&quot;kr&quot;\ #,##0\)"/>
    <numFmt numFmtId="180" formatCode="&quot;kr&quot;\ #,##0_);[Red]\(&quot;kr&quot;\ #,##0\)"/>
    <numFmt numFmtId="181" formatCode="&quot;kr&quot;\ #,##0.00_);\(&quot;kr&quot;\ #,##0.00\)"/>
    <numFmt numFmtId="182" formatCode="&quot;kr&quot;\ #,##0.00_);[Red]\(&quot;kr&quot;\ #,##0.00\)"/>
    <numFmt numFmtId="183" formatCode="_(&quot;kr&quot;\ * #,##0_);_(&quot;kr&quot;\ * \(#,##0\);_(&quot;kr&quot;\ * &quot;-&quot;_);_(@_)"/>
    <numFmt numFmtId="184" formatCode="_(* #,##0_);_(* \(#,##0\);_(* &quot;-&quot;_);_(@_)"/>
    <numFmt numFmtId="185" formatCode="_(&quot;kr&quot;\ * #,##0.00_);_(&quot;kr&quot;\ * \(#,##0.00\);_(&quot;kr&quot;\ * &quot;-&quot;??_);_(@_)"/>
    <numFmt numFmtId="186" formatCode="_(* #,##0.00_);_(* \(#,##0.00\);_(* &quot;-&quot;??_);_(@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#,##0\ &quot;Ft&quot;;\-#,##0\ &quot;Ft&quot;"/>
    <numFmt numFmtId="196" formatCode="#,##0\ &quot;Ft&quot;;[Red]\-#,##0\ &quot;Ft&quot;"/>
    <numFmt numFmtId="197" formatCode="#,##0.00\ &quot;Ft&quot;;\-#,##0.00\ &quot;Ft&quot;"/>
    <numFmt numFmtId="198" formatCode="#,##0.00\ &quot;Ft&quot;;[Red]\-#,##0.00\ &quot;Ft&quot;"/>
    <numFmt numFmtId="199" formatCode="_-* #,##0\ &quot;Ft&quot;_-;\-* #,##0\ &quot;Ft&quot;_-;_-* &quot;-&quot;\ &quot;Ft&quot;_-;_-@_-"/>
    <numFmt numFmtId="200" formatCode="_-* #,##0\ _F_t_-;\-* #,##0\ _F_t_-;_-* &quot;-&quot;\ _F_t_-;_-@_-"/>
    <numFmt numFmtId="201" formatCode="_-* #,##0.00\ &quot;Ft&quot;_-;\-* #,##0.00\ &quot;Ft&quot;_-;_-* &quot;-&quot;??\ &quot;Ft&quot;_-;_-@_-"/>
    <numFmt numFmtId="202" formatCode="_-* #,##0.00\ _F_t_-;\-* #,##0.00\ _F_t_-;_-* &quot;-&quot;??\ _F_t_-;_-@_-"/>
    <numFmt numFmtId="203" formatCode="#,##0\ &quot;TL&quot;;\-#,##0\ &quot;TL&quot;"/>
    <numFmt numFmtId="204" formatCode="#,##0\ &quot;TL&quot;;[Red]\-#,##0\ &quot;TL&quot;"/>
    <numFmt numFmtId="205" formatCode="#,##0.00\ &quot;TL&quot;;\-#,##0.00\ &quot;TL&quot;"/>
    <numFmt numFmtId="206" formatCode="#,##0.00\ &quot;TL&quot;;[Red]\-#,##0.00\ &quot;TL&quot;"/>
    <numFmt numFmtId="207" formatCode="_-* #,##0\ &quot;TL&quot;_-;\-* #,##0\ &quot;TL&quot;_-;_-* &quot;-&quot;\ &quot;TL&quot;_-;_-@_-"/>
    <numFmt numFmtId="208" formatCode="_-* #,##0\ _T_L_-;\-* #,##0\ _T_L_-;_-* &quot;-&quot;\ _T_L_-;_-@_-"/>
    <numFmt numFmtId="209" formatCode="_-* #,##0.00\ &quot;TL&quot;_-;\-* #,##0.00\ &quot;TL&quot;_-;_-* &quot;-&quot;??\ &quot;TL&quot;_-;_-@_-"/>
    <numFmt numFmtId="210" formatCode="_-* #,##0.00\ _T_L_-;\-* #,##0.00\ _T_L_-;_-* &quot;-&quot;??\ _T_L_-;_-@_-"/>
    <numFmt numFmtId="211" formatCode="&quot;Vrai&quot;;&quot;Vrai&quot;;&quot;Faux&quot;"/>
    <numFmt numFmtId="212" formatCode="&quot;Actif&quot;;&quot;Actif&quot;;&quot;Inactif&quot;"/>
    <numFmt numFmtId="213" formatCode="[$-41F]dd\ mmmm\ yyyy\ dddd"/>
    <numFmt numFmtId="214" formatCode="yyyy\-mm\-dd"/>
    <numFmt numFmtId="215" formatCode="m/d/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[$-809]d\.\ mmmm\ yyyy"/>
    <numFmt numFmtId="221" formatCode="#,##0.00\ &quot;€&quot;"/>
    <numFmt numFmtId="222" formatCode="mmm/yyyy"/>
    <numFmt numFmtId="223" formatCode="0.0%"/>
    <numFmt numFmtId="224" formatCode="#,##0\ &quot;€&quot;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23" fontId="2" fillId="0" borderId="0" xfId="60" applyNumberFormat="1" applyFont="1" applyAlignment="1">
      <alignment/>
    </xf>
    <xf numFmtId="172" fontId="2" fillId="0" borderId="0" xfId="0" applyNumberFormat="1" applyFont="1" applyAlignment="1">
      <alignment/>
    </xf>
    <xf numFmtId="0" fontId="11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22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elso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8</xdr:row>
      <xdr:rowOff>133350</xdr:rowOff>
    </xdr:from>
    <xdr:to>
      <xdr:col>4</xdr:col>
      <xdr:colOff>1219200</xdr:colOff>
      <xdr:row>14</xdr:row>
      <xdr:rowOff>85725</xdr:rowOff>
    </xdr:to>
    <xdr:sp>
      <xdr:nvSpPr>
        <xdr:cNvPr id="1" name="Line 8"/>
        <xdr:cNvSpPr>
          <a:spLocks/>
        </xdr:cNvSpPr>
      </xdr:nvSpPr>
      <xdr:spPr>
        <a:xfrm flipV="1">
          <a:off x="5762625" y="20859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1485900</xdr:colOff>
      <xdr:row>8</xdr:row>
      <xdr:rowOff>114300</xdr:rowOff>
    </xdr:from>
    <xdr:to>
      <xdr:col>10</xdr:col>
      <xdr:colOff>619125</xdr:colOff>
      <xdr:row>13</xdr:row>
      <xdr:rowOff>142875</xdr:rowOff>
    </xdr:to>
    <xdr:sp>
      <xdr:nvSpPr>
        <xdr:cNvPr id="2" name="Line 9"/>
        <xdr:cNvSpPr>
          <a:spLocks/>
        </xdr:cNvSpPr>
      </xdr:nvSpPr>
      <xdr:spPr>
        <a:xfrm flipH="1" flipV="1">
          <a:off x="6029325" y="2066925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12</xdr:row>
      <xdr:rowOff>152400</xdr:rowOff>
    </xdr:from>
    <xdr:to>
      <xdr:col>11</xdr:col>
      <xdr:colOff>228600</xdr:colOff>
      <xdr:row>14</xdr:row>
      <xdr:rowOff>66675</xdr:rowOff>
    </xdr:to>
    <xdr:sp>
      <xdr:nvSpPr>
        <xdr:cNvPr id="3" name="Line 8"/>
        <xdr:cNvSpPr>
          <a:spLocks/>
        </xdr:cNvSpPr>
      </xdr:nvSpPr>
      <xdr:spPr>
        <a:xfrm flipH="1">
          <a:off x="2095500" y="2609850"/>
          <a:ext cx="57150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</xdr:row>
      <xdr:rowOff>104775</xdr:rowOff>
    </xdr:from>
    <xdr:to>
      <xdr:col>11</xdr:col>
      <xdr:colOff>485775</xdr:colOff>
      <xdr:row>12</xdr:row>
      <xdr:rowOff>152400</xdr:rowOff>
    </xdr:to>
    <xdr:sp>
      <xdr:nvSpPr>
        <xdr:cNvPr id="4" name="Line 9"/>
        <xdr:cNvSpPr>
          <a:spLocks/>
        </xdr:cNvSpPr>
      </xdr:nvSpPr>
      <xdr:spPr>
        <a:xfrm flipV="1">
          <a:off x="7829550" y="485775"/>
          <a:ext cx="2381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LEONARDO\LEONARDO%20MOBILITY\2007\IZRACUNI2007po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TPRO"/>
      <sheetName val="IVT"/>
      <sheetName val="PLM 1"/>
      <sheetName val="PLM"/>
      <sheetName val="List1"/>
      <sheetName val="4655"/>
      <sheetName val="4822"/>
      <sheetName val="4823"/>
      <sheetName val="4833"/>
      <sheetName val="5208"/>
      <sheetName val="4802"/>
      <sheetName val="4614"/>
      <sheetName val="4799"/>
      <sheetName val="4653"/>
      <sheetName val="4612"/>
      <sheetName val="4610"/>
      <sheetName val="5207"/>
      <sheetName val="4656"/>
      <sheetName val="4661"/>
      <sheetName val="4824"/>
      <sheetName val="4800"/>
      <sheetName val="4609"/>
      <sheetName val="4651"/>
      <sheetName val="4821"/>
      <sheetName val="4652"/>
      <sheetName val="4674"/>
    </sheetNames>
    <sheetDataSet>
      <sheetData sheetId="4">
        <row r="2">
          <cell r="B2" t="str">
            <v>BE </v>
          </cell>
        </row>
        <row r="3">
          <cell r="B3" t="str">
            <v>BG </v>
          </cell>
        </row>
        <row r="4">
          <cell r="B4" t="str">
            <v>CZ </v>
          </cell>
        </row>
        <row r="5">
          <cell r="B5" t="str">
            <v>DK </v>
          </cell>
        </row>
        <row r="6">
          <cell r="B6" t="str">
            <v>DE </v>
          </cell>
        </row>
        <row r="7">
          <cell r="B7" t="str">
            <v>EE </v>
          </cell>
        </row>
        <row r="8">
          <cell r="B8" t="str">
            <v>EL </v>
          </cell>
        </row>
        <row r="9">
          <cell r="B9" t="str">
            <v>ES </v>
          </cell>
        </row>
        <row r="10">
          <cell r="B10" t="str">
            <v>FR </v>
          </cell>
        </row>
        <row r="11">
          <cell r="B11" t="str">
            <v>IE </v>
          </cell>
        </row>
        <row r="12">
          <cell r="B12" t="str">
            <v>IT </v>
          </cell>
        </row>
        <row r="13">
          <cell r="B13" t="str">
            <v>CY </v>
          </cell>
        </row>
        <row r="14">
          <cell r="B14" t="str">
            <v>LV </v>
          </cell>
        </row>
        <row r="15">
          <cell r="B15" t="str">
            <v>LT </v>
          </cell>
        </row>
        <row r="16">
          <cell r="B16" t="str">
            <v>LU </v>
          </cell>
        </row>
        <row r="17">
          <cell r="B17" t="str">
            <v>HU </v>
          </cell>
        </row>
        <row r="18">
          <cell r="B18" t="str">
            <v>MT </v>
          </cell>
        </row>
        <row r="19">
          <cell r="B19" t="str">
            <v>NL </v>
          </cell>
        </row>
        <row r="20">
          <cell r="B20" t="str">
            <v>AT </v>
          </cell>
        </row>
        <row r="21">
          <cell r="B21" t="str">
            <v>PL </v>
          </cell>
        </row>
        <row r="22">
          <cell r="B22" t="str">
            <v>PT </v>
          </cell>
        </row>
        <row r="23">
          <cell r="B23" t="str">
            <v>RO </v>
          </cell>
        </row>
        <row r="24">
          <cell r="B24" t="str">
            <v>SI </v>
          </cell>
        </row>
        <row r="25">
          <cell r="B25" t="str">
            <v>SK </v>
          </cell>
        </row>
        <row r="26">
          <cell r="B26" t="str">
            <v>FI </v>
          </cell>
        </row>
        <row r="27">
          <cell r="B27" t="str">
            <v>SE </v>
          </cell>
        </row>
        <row r="28">
          <cell r="B28" t="str">
            <v>UK </v>
          </cell>
        </row>
        <row r="29">
          <cell r="B29" t="str">
            <v>IS </v>
          </cell>
        </row>
        <row r="30">
          <cell r="B30" t="str">
            <v>LI </v>
          </cell>
        </row>
        <row r="31">
          <cell r="B31" t="str">
            <v>NO </v>
          </cell>
        </row>
        <row r="32">
          <cell r="B32" t="str">
            <v>TR </v>
          </cell>
        </row>
      </sheetData>
    </sheetDataSet>
  </externalBook>
</externalLink>
</file>

<file path=xl/tables/table1.xml><?xml version="1.0" encoding="utf-8"?>
<table xmlns="http://schemas.openxmlformats.org/spreadsheetml/2006/main" id="3" name="List1" displayName="List1" ref="AA1:AA32" totalsRowShown="0">
  <autoFilter ref="AA1:AA32"/>
  <tableColumns count="1">
    <tableColumn id="1" name="Stol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35.8515625" style="0" bestFit="1" customWidth="1"/>
    <col min="2" max="2" width="12.140625" style="0" customWidth="1"/>
    <col min="3" max="3" width="20.140625" style="0" customWidth="1"/>
    <col min="4" max="4" width="12.8515625" style="0" hidden="1" customWidth="1"/>
    <col min="5" max="5" width="32.28125" style="0" customWidth="1"/>
    <col min="6" max="10" width="0" style="0" hidden="1" customWidth="1"/>
    <col min="11" max="11" width="13.28125" style="0" customWidth="1"/>
    <col min="13" max="13" width="9.140625" style="0" hidden="1" customWidth="1"/>
    <col min="14" max="14" width="0" style="0" hidden="1" customWidth="1"/>
    <col min="15" max="15" width="61.140625" style="0" customWidth="1"/>
    <col min="27" max="27" width="10.421875" style="0" customWidth="1"/>
  </cols>
  <sheetData>
    <row r="1" spans="1:27" ht="30">
      <c r="A1" s="16" t="s">
        <v>69</v>
      </c>
      <c r="B1" s="17" t="s">
        <v>61</v>
      </c>
      <c r="C1" s="17"/>
      <c r="D1" s="18"/>
      <c r="E1" s="15" t="s">
        <v>71</v>
      </c>
      <c r="K1" s="24" t="s">
        <v>73</v>
      </c>
      <c r="O1" s="27" t="s">
        <v>79</v>
      </c>
      <c r="AA1" s="12" t="s">
        <v>72</v>
      </c>
    </row>
    <row r="2" spans="1:27" ht="15">
      <c r="A2" s="13"/>
      <c r="B2" s="2"/>
      <c r="C2" s="2"/>
      <c r="D2" s="14"/>
      <c r="E2" s="2"/>
      <c r="O2" s="28" t="s">
        <v>82</v>
      </c>
      <c r="AA2" t="s">
        <v>37</v>
      </c>
    </row>
    <row r="3" spans="1:27" ht="14.25">
      <c r="A3" s="2" t="s">
        <v>60</v>
      </c>
      <c r="B3" s="25">
        <v>1</v>
      </c>
      <c r="C3" s="10" t="s">
        <v>70</v>
      </c>
      <c r="D3" s="14"/>
      <c r="E3" s="3">
        <f>+B3*200</f>
        <v>200</v>
      </c>
      <c r="K3" s="3">
        <v>0</v>
      </c>
      <c r="O3" s="28" t="s">
        <v>85</v>
      </c>
      <c r="AA3" t="s">
        <v>38</v>
      </c>
    </row>
    <row r="4" spans="1:27" ht="14.25">
      <c r="A4" s="2" t="s">
        <v>63</v>
      </c>
      <c r="B4" s="25">
        <v>1</v>
      </c>
      <c r="C4" s="10" t="s">
        <v>70</v>
      </c>
      <c r="D4" s="14"/>
      <c r="E4" s="3">
        <f>+B4*300</f>
        <v>300</v>
      </c>
      <c r="K4" s="3">
        <v>0</v>
      </c>
      <c r="O4" s="26" t="s">
        <v>80</v>
      </c>
      <c r="AA4" t="s">
        <v>39</v>
      </c>
    </row>
    <row r="5" spans="1:27" ht="14.25">
      <c r="A5" s="2" t="s">
        <v>64</v>
      </c>
      <c r="B5" s="11" t="s">
        <v>70</v>
      </c>
      <c r="C5" s="10"/>
      <c r="D5" s="14"/>
      <c r="E5" s="3">
        <f>SUM(K16:K33)</f>
        <v>300</v>
      </c>
      <c r="K5" s="3">
        <v>0</v>
      </c>
      <c r="O5" s="28" t="s">
        <v>83</v>
      </c>
      <c r="AA5" t="s">
        <v>40</v>
      </c>
    </row>
    <row r="6" spans="1:27" ht="14.25">
      <c r="A6" s="2" t="s">
        <v>65</v>
      </c>
      <c r="B6" s="11" t="s">
        <v>70</v>
      </c>
      <c r="C6" s="10"/>
      <c r="D6" s="14"/>
      <c r="E6" s="3">
        <f>SUM(E16:E33)</f>
        <v>4583.7</v>
      </c>
      <c r="K6" s="3">
        <v>0</v>
      </c>
      <c r="O6" s="28" t="s">
        <v>87</v>
      </c>
      <c r="AA6" t="s">
        <v>41</v>
      </c>
    </row>
    <row r="7" spans="1:27" ht="15" thickBot="1">
      <c r="A7" s="1"/>
      <c r="B7" s="1"/>
      <c r="C7" s="1"/>
      <c r="E7" s="1"/>
      <c r="O7" s="28" t="s">
        <v>86</v>
      </c>
      <c r="AA7" t="s">
        <v>10</v>
      </c>
    </row>
    <row r="8" spans="1:27" ht="36.75" customHeight="1" thickBot="1" thickTop="1">
      <c r="A8" s="6" t="s">
        <v>62</v>
      </c>
      <c r="B8" s="6"/>
      <c r="C8" s="6"/>
      <c r="D8" s="7"/>
      <c r="E8" s="8">
        <f>+E6+E5+E4+E3</f>
        <v>5383.7</v>
      </c>
      <c r="K8" s="8">
        <f>+K6+K5+K4+K3</f>
        <v>0</v>
      </c>
      <c r="O8" s="29" t="s">
        <v>84</v>
      </c>
      <c r="AA8" t="s">
        <v>11</v>
      </c>
    </row>
    <row r="9" spans="1:15" ht="25.5" customHeight="1" thickTop="1">
      <c r="A9" s="19"/>
      <c r="B9" s="19"/>
      <c r="C9" s="19"/>
      <c r="D9" s="20"/>
      <c r="E9" s="21"/>
      <c r="O9" s="26" t="s">
        <v>81</v>
      </c>
    </row>
    <row r="10" spans="1:27" ht="14.25" hidden="1">
      <c r="A10" s="1" t="s">
        <v>74</v>
      </c>
      <c r="B10" s="22">
        <f>E4/E8</f>
        <v>0.055723758753273775</v>
      </c>
      <c r="C10" s="22" t="e">
        <f>K4/K8</f>
        <v>#DIV/0!</v>
      </c>
      <c r="D10" s="1"/>
      <c r="E10" s="1"/>
      <c r="AA10" t="s">
        <v>12</v>
      </c>
    </row>
    <row r="11" spans="1:27" ht="14.25" hidden="1">
      <c r="A11" s="1" t="s">
        <v>75</v>
      </c>
      <c r="B11" s="23">
        <f>E8*0.1</f>
        <v>538.37</v>
      </c>
      <c r="C11" s="23">
        <f>K8*0.1</f>
        <v>0</v>
      </c>
      <c r="D11" s="1"/>
      <c r="E11" s="1"/>
      <c r="AA11" t="s">
        <v>13</v>
      </c>
    </row>
    <row r="12" spans="1:27" ht="14.25">
      <c r="A12" s="1"/>
      <c r="B12" s="1"/>
      <c r="C12" s="1"/>
      <c r="D12" s="1"/>
      <c r="E12" s="1"/>
      <c r="AA12" t="s">
        <v>14</v>
      </c>
    </row>
    <row r="13" spans="1:27" ht="14.25" customHeight="1">
      <c r="A13" s="31" t="s">
        <v>78</v>
      </c>
      <c r="B13" s="31"/>
      <c r="C13" s="31"/>
      <c r="D13" s="1"/>
      <c r="E13" s="1"/>
      <c r="AA13" t="s">
        <v>15</v>
      </c>
    </row>
    <row r="14" spans="1:27" ht="14.25" customHeight="1">
      <c r="A14" s="31"/>
      <c r="B14" s="31"/>
      <c r="C14" s="31"/>
      <c r="D14" s="1"/>
      <c r="E14" s="1"/>
      <c r="AA14" t="s">
        <v>42</v>
      </c>
    </row>
    <row r="15" spans="1:27" ht="12.75">
      <c r="A15" s="5" t="s">
        <v>66</v>
      </c>
      <c r="B15" s="5" t="s">
        <v>67</v>
      </c>
      <c r="C15" s="5" t="s">
        <v>68</v>
      </c>
      <c r="D15" s="5" t="s">
        <v>77</v>
      </c>
      <c r="E15" s="5" t="s">
        <v>77</v>
      </c>
      <c r="K15" s="5" t="s">
        <v>76</v>
      </c>
      <c r="AA15" t="s">
        <v>43</v>
      </c>
    </row>
    <row r="16" spans="1:27" ht="14.25">
      <c r="A16" s="25" t="s">
        <v>49</v>
      </c>
      <c r="B16" s="25">
        <v>1</v>
      </c>
      <c r="C16" s="25">
        <v>20</v>
      </c>
      <c r="D16" s="4">
        <f>INDEX(Tabel3,MATCH(A16,'ZneskiPLM-Bivanje'!$B$1:$B$31,0),MATCH(C16,'ZneskiPLM-Bivanje'!$B$1:$AA$1,0))</f>
        <v>4583.7</v>
      </c>
      <c r="E16" s="9">
        <f aca="true" t="shared" si="0" ref="E16:E33">IF(OR(M16=TRUE,N16=TRUE),0,+B16*D16)</f>
        <v>4583.7</v>
      </c>
      <c r="G16">
        <v>14</v>
      </c>
      <c r="H16">
        <f>INDEX(Tabel1,MATCH(A16,'ZneskiPLM-Bivanje'!$B$1:$B$31,0),MATCH(G16,'ZneskiPLM-Bivanje'!$B$1:$O$1,0))</f>
        <v>3689.1</v>
      </c>
      <c r="I16">
        <v>13</v>
      </c>
      <c r="J16">
        <f>INDEX(Tabel1,MATCH(A16,'ZneskiPLM-Bivanje'!$B$1:$B$31,0),MATCH(I16,'ZneskiPLM-Bivanje'!$B$1:$O$1,0))</f>
        <v>3540</v>
      </c>
      <c r="K16" s="9">
        <f>IF(M16=TRUE,0,INDEX(Tabel2,MATCH(A16,'ZneskiPLM-Potni_stroski'!$B$1:$B$31,0),2)*B16)</f>
        <v>300</v>
      </c>
      <c r="M16" t="b">
        <f aca="true" t="shared" si="1" ref="M16:M33">ISBLANK(B16)</f>
        <v>0</v>
      </c>
      <c r="N16" t="b">
        <f>ISBLANK(A16)</f>
        <v>0</v>
      </c>
      <c r="AA16" t="s">
        <v>44</v>
      </c>
    </row>
    <row r="17" spans="1:27" ht="14.25">
      <c r="A17" s="25"/>
      <c r="B17" s="25"/>
      <c r="C17" s="25"/>
      <c r="D17" s="4" t="e">
        <f>INDEX(Tabel3,MATCH(A17,'ZneskiPLM-Bivanje'!$B$1:$B$31,0),MATCH(C17,'ZneskiPLM-Bivanje'!$B$1:$AA$1,0))</f>
        <v>#N/A</v>
      </c>
      <c r="E17" s="9">
        <f t="shared" si="0"/>
        <v>0</v>
      </c>
      <c r="G17">
        <v>14</v>
      </c>
      <c r="H17" t="e">
        <f>INDEX(Tabel1,MATCH(A17,'ZneskiPLM-Bivanje'!$B$1:$B$31,0),MATCH(G17,'ZneskiPLM-Bivanje'!$B$1:$O$1,0))</f>
        <v>#N/A</v>
      </c>
      <c r="I17">
        <v>13</v>
      </c>
      <c r="J17" t="e">
        <f>INDEX(Tabel1,MATCH(A17,'ZneskiPLM-Bivanje'!$B$1:$B$31,0),MATCH(I17,'ZneskiPLM-Bivanje'!$B$1:$O$1,0))</f>
        <v>#N/A</v>
      </c>
      <c r="K17" s="9">
        <f>IF(M17=TRUE,0,INDEX(Tabel2,MATCH(A17,'ZneskiPLM-Potni_stroski'!$B$1:$B$31,0),2)*B17)</f>
        <v>0</v>
      </c>
      <c r="M17" t="b">
        <f t="shared" si="1"/>
        <v>1</v>
      </c>
      <c r="N17" t="b">
        <f aca="true" t="shared" si="2" ref="N17:N33">ISBLANK(A17)</f>
        <v>1</v>
      </c>
      <c r="AA17" t="s">
        <v>45</v>
      </c>
    </row>
    <row r="18" spans="1:27" ht="18" customHeight="1">
      <c r="A18" s="25"/>
      <c r="B18" s="25"/>
      <c r="C18" s="25"/>
      <c r="D18" s="4" t="e">
        <f>INDEX(Tabel3,MATCH(A18,'ZneskiPLM-Bivanje'!$B$1:$B$31,0),MATCH(C18,'ZneskiPLM-Bivanje'!$B$1:$AA$1,0))</f>
        <v>#N/A</v>
      </c>
      <c r="E18" s="9">
        <f t="shared" si="0"/>
        <v>0</v>
      </c>
      <c r="G18">
        <v>14</v>
      </c>
      <c r="H18" t="e">
        <f>INDEX(Tabel1,MATCH(A18,'ZneskiPLM-Bivanje'!$B$1:$B$31,0),MATCH(G18,'ZneskiPLM-Bivanje'!$B$1:$O$1,0))</f>
        <v>#N/A</v>
      </c>
      <c r="I18">
        <v>13</v>
      </c>
      <c r="J18" t="e">
        <f>INDEX(Tabel1,MATCH(A18,'ZneskiPLM-Bivanje'!$B$1:$B$31,0),MATCH(I18,'ZneskiPLM-Bivanje'!$B$1:$O$1,0))</f>
        <v>#N/A</v>
      </c>
      <c r="K18" s="9">
        <f>IF(M18=TRUE,0,INDEX(Tabel2,MATCH(A18,'ZneskiPLM-Potni_stroski'!$B$1:$B$31,0),2)*B18)</f>
        <v>0</v>
      </c>
      <c r="M18" t="b">
        <f t="shared" si="1"/>
        <v>1</v>
      </c>
      <c r="N18" t="b">
        <f t="shared" si="2"/>
        <v>1</v>
      </c>
      <c r="O18" s="32" t="s">
        <v>88</v>
      </c>
      <c r="AA18" t="s">
        <v>46</v>
      </c>
    </row>
    <row r="19" spans="1:27" ht="17.25" customHeight="1">
      <c r="A19" s="25"/>
      <c r="B19" s="25"/>
      <c r="C19" s="25"/>
      <c r="D19" s="4" t="e">
        <f>INDEX(Tabel3,MATCH(A19,'ZneskiPLM-Bivanje'!$B$1:$B$31,0),MATCH(C19,'ZneskiPLM-Bivanje'!$B$1:$AA$1,0))</f>
        <v>#N/A</v>
      </c>
      <c r="E19" s="9">
        <f t="shared" si="0"/>
        <v>0</v>
      </c>
      <c r="G19">
        <v>14</v>
      </c>
      <c r="H19" t="e">
        <f>INDEX(Tabel1,MATCH(A19,'ZneskiPLM-Bivanje'!$B$1:$B$31,0),MATCH(G19,'ZneskiPLM-Bivanje'!$B$1:$O$1,0))</f>
        <v>#N/A</v>
      </c>
      <c r="I19">
        <v>13</v>
      </c>
      <c r="J19" t="e">
        <f>INDEX(Tabel1,MATCH(A19,'ZneskiPLM-Bivanje'!$B$1:$B$31,0),MATCH(I19,'ZneskiPLM-Bivanje'!$B$1:$O$1,0))</f>
        <v>#N/A</v>
      </c>
      <c r="K19" s="9">
        <f>IF(M19=TRUE,0,INDEX(Tabel2,MATCH(A19,'ZneskiPLM-Potni_stroski'!$B$1:$B$31,0),2)*B19)</f>
        <v>0</v>
      </c>
      <c r="M19" t="b">
        <f t="shared" si="1"/>
        <v>1</v>
      </c>
      <c r="N19" t="b">
        <f t="shared" si="2"/>
        <v>1</v>
      </c>
      <c r="O19" s="32"/>
      <c r="AA19" t="s">
        <v>47</v>
      </c>
    </row>
    <row r="20" spans="1:27" ht="14.25">
      <c r="A20" s="25"/>
      <c r="B20" s="25"/>
      <c r="C20" s="25"/>
      <c r="D20" s="4" t="e">
        <f>INDEX(Tabel3,MATCH(A20,'ZneskiPLM-Bivanje'!$B$1:$B$31,0),MATCH(C20,'ZneskiPLM-Bivanje'!$B$1:$AA$1,0))</f>
        <v>#N/A</v>
      </c>
      <c r="E20" s="9">
        <f t="shared" si="0"/>
        <v>0</v>
      </c>
      <c r="G20">
        <v>14</v>
      </c>
      <c r="H20" t="e">
        <f>INDEX(Tabel1,MATCH(A20,'ZneskiPLM-Bivanje'!$B$1:$B$31,0),MATCH(G20,'ZneskiPLM-Bivanje'!$B$1:$O$1,0))</f>
        <v>#N/A</v>
      </c>
      <c r="I20">
        <v>13</v>
      </c>
      <c r="J20" t="e">
        <f>INDEX(Tabel1,MATCH(A20,'ZneskiPLM-Bivanje'!$B$1:$B$31,0),MATCH(I20,'ZneskiPLM-Bivanje'!$B$1:$O$1,0))</f>
        <v>#N/A</v>
      </c>
      <c r="K20" s="9">
        <f>IF(M20=TRUE,0,INDEX(Tabel2,MATCH(A20,'ZneskiPLM-Potni_stroski'!$B$1:$B$31,0),2)*B20)</f>
        <v>0</v>
      </c>
      <c r="M20" t="b">
        <f t="shared" si="1"/>
        <v>1</v>
      </c>
      <c r="N20" t="b">
        <f t="shared" si="2"/>
        <v>1</v>
      </c>
      <c r="AA20" t="s">
        <v>48</v>
      </c>
    </row>
    <row r="21" spans="1:27" ht="14.25">
      <c r="A21" s="25"/>
      <c r="B21" s="25"/>
      <c r="C21" s="25"/>
      <c r="D21" s="4" t="e">
        <f>INDEX(Tabel3,MATCH(A21,'ZneskiPLM-Bivanje'!$B$1:$B$31,0),MATCH(C21,'ZneskiPLM-Bivanje'!$B$1:$AA$1,0))</f>
        <v>#N/A</v>
      </c>
      <c r="E21" s="9">
        <f t="shared" si="0"/>
        <v>0</v>
      </c>
      <c r="G21">
        <v>14</v>
      </c>
      <c r="H21" t="e">
        <f>INDEX(Tabel1,MATCH(A21,'ZneskiPLM-Bivanje'!$B$1:$B$31,0),MATCH(G21,'ZneskiPLM-Bivanje'!$B$1:$O$1,0))</f>
        <v>#N/A</v>
      </c>
      <c r="I21">
        <v>13</v>
      </c>
      <c r="J21" t="e">
        <f>INDEX(Tabel1,MATCH(A21,'ZneskiPLM-Bivanje'!$B$1:$B$31,0),MATCH(I21,'ZneskiPLM-Bivanje'!$B$1:$O$1,0))</f>
        <v>#N/A</v>
      </c>
      <c r="K21" s="9">
        <f>IF(M21=TRUE,0,INDEX(Tabel2,MATCH(A21,'ZneskiPLM-Potni_stroski'!$B$1:$B$31,0),2)*B21)</f>
        <v>0</v>
      </c>
      <c r="M21" t="b">
        <f t="shared" si="1"/>
        <v>1</v>
      </c>
      <c r="N21" t="b">
        <f t="shared" si="2"/>
        <v>1</v>
      </c>
      <c r="AA21" t="s">
        <v>49</v>
      </c>
    </row>
    <row r="22" spans="1:27" ht="14.25">
      <c r="A22" s="25"/>
      <c r="B22" s="25"/>
      <c r="C22" s="25"/>
      <c r="D22" s="4" t="e">
        <f>INDEX(Tabel3,MATCH(A22,'ZneskiPLM-Bivanje'!$B$1:$B$31,0),MATCH(C22,'ZneskiPLM-Bivanje'!$B$1:$AA$1,0))</f>
        <v>#N/A</v>
      </c>
      <c r="E22" s="9">
        <f t="shared" si="0"/>
        <v>0</v>
      </c>
      <c r="G22">
        <v>14</v>
      </c>
      <c r="H22" t="e">
        <f>INDEX(Tabel1,MATCH(A22,'ZneskiPLM-Bivanje'!$B$1:$B$31,0),MATCH(G22,'ZneskiPLM-Bivanje'!$B$1:$O$1,0))</f>
        <v>#N/A</v>
      </c>
      <c r="I22">
        <v>13</v>
      </c>
      <c r="J22" t="e">
        <f>INDEX(Tabel1,MATCH(A22,'ZneskiPLM-Bivanje'!$B$1:$B$31,0),MATCH(I22,'ZneskiPLM-Bivanje'!$B$1:$O$1,0))</f>
        <v>#N/A</v>
      </c>
      <c r="K22" s="9">
        <f>IF(M22=TRUE,0,INDEX(Tabel2,MATCH(A22,'ZneskiPLM-Potni_stroski'!$B$1:$B$31,0),2)*B22)</f>
        <v>0</v>
      </c>
      <c r="M22" t="b">
        <f t="shared" si="1"/>
        <v>1</v>
      </c>
      <c r="N22" t="b">
        <f t="shared" si="2"/>
        <v>1</v>
      </c>
      <c r="AA22" t="s">
        <v>50</v>
      </c>
    </row>
    <row r="23" spans="1:27" ht="14.25">
      <c r="A23" s="25"/>
      <c r="B23" s="25"/>
      <c r="C23" s="25"/>
      <c r="D23" s="4" t="e">
        <f>INDEX(Tabel3,MATCH(A23,'ZneskiPLM-Bivanje'!$B$1:$B$31,0),MATCH(C23,'ZneskiPLM-Bivanje'!$B$1:$AA$1,0))</f>
        <v>#N/A</v>
      </c>
      <c r="E23" s="9">
        <f t="shared" si="0"/>
        <v>0</v>
      </c>
      <c r="G23">
        <v>14</v>
      </c>
      <c r="H23" t="e">
        <f>INDEX(Tabel1,MATCH(A23,'ZneskiPLM-Bivanje'!$B$1:$B$31,0),MATCH(G23,'ZneskiPLM-Bivanje'!$B$1:$O$1,0))</f>
        <v>#N/A</v>
      </c>
      <c r="I23">
        <v>13</v>
      </c>
      <c r="J23" t="e">
        <f>INDEX(Tabel1,MATCH(A23,'ZneskiPLM-Bivanje'!$B$1:$B$31,0),MATCH(I23,'ZneskiPLM-Bivanje'!$B$1:$O$1,0))</f>
        <v>#N/A</v>
      </c>
      <c r="K23" s="9">
        <f>IF(M23=TRUE,0,INDEX(Tabel2,MATCH(A23,'ZneskiPLM-Potni_stroski'!$B$1:$B$31,0),2)*B23)</f>
        <v>0</v>
      </c>
      <c r="M23" t="b">
        <f t="shared" si="1"/>
        <v>1</v>
      </c>
      <c r="N23" t="b">
        <f t="shared" si="2"/>
        <v>1</v>
      </c>
      <c r="AA23" t="s">
        <v>51</v>
      </c>
    </row>
    <row r="24" spans="1:27" ht="14.25">
      <c r="A24" s="25"/>
      <c r="B24" s="25"/>
      <c r="C24" s="25"/>
      <c r="D24" s="4" t="e">
        <f>INDEX(Tabel3,MATCH(A24,'ZneskiPLM-Bivanje'!$B$1:$B$31,0),MATCH(C24,'ZneskiPLM-Bivanje'!$B$1:$AA$1,0))</f>
        <v>#N/A</v>
      </c>
      <c r="E24" s="9">
        <f t="shared" si="0"/>
        <v>0</v>
      </c>
      <c r="G24">
        <v>14</v>
      </c>
      <c r="H24" t="e">
        <f>INDEX(Tabel1,MATCH(A24,'ZneskiPLM-Bivanje'!$B$1:$B$31,0),MATCH(G24,'ZneskiPLM-Bivanje'!$B$1:$O$1,0))</f>
        <v>#N/A</v>
      </c>
      <c r="I24">
        <v>13</v>
      </c>
      <c r="J24" t="e">
        <f>INDEX(Tabel1,MATCH(A24,'ZneskiPLM-Bivanje'!$B$1:$B$31,0),MATCH(I24,'ZneskiPLM-Bivanje'!$B$1:$O$1,0))</f>
        <v>#N/A</v>
      </c>
      <c r="K24" s="9">
        <f>IF(M24=TRUE,0,INDEX(Tabel2,MATCH(A24,'ZneskiPLM-Potni_stroski'!$B$1:$B$31,0),2)*B24)</f>
        <v>0</v>
      </c>
      <c r="M24" t="b">
        <f t="shared" si="1"/>
        <v>1</v>
      </c>
      <c r="N24" t="b">
        <f t="shared" si="2"/>
        <v>1</v>
      </c>
      <c r="AA24" t="s">
        <v>52</v>
      </c>
    </row>
    <row r="25" spans="1:27" ht="14.25">
      <c r="A25" s="25"/>
      <c r="B25" s="25"/>
      <c r="C25" s="25"/>
      <c r="D25" s="4" t="e">
        <f>INDEX(Tabel3,MATCH(A25,'ZneskiPLM-Bivanje'!$B$1:$B$31,0),MATCH(C25,'ZneskiPLM-Bivanje'!$B$1:$AA$1,0))</f>
        <v>#N/A</v>
      </c>
      <c r="E25" s="9">
        <f t="shared" si="0"/>
        <v>0</v>
      </c>
      <c r="G25">
        <v>14</v>
      </c>
      <c r="H25" t="e">
        <f>INDEX(Tabel1,MATCH(A25,'ZneskiPLM-Bivanje'!$B$1:$B$31,0),MATCH(G25,'ZneskiPLM-Bivanje'!$B$1:$O$1,0))</f>
        <v>#N/A</v>
      </c>
      <c r="I25">
        <v>13</v>
      </c>
      <c r="J25" t="e">
        <f>INDEX(Tabel1,MATCH(A25,'ZneskiPLM-Bivanje'!$B$1:$B$31,0),MATCH(I25,'ZneskiPLM-Bivanje'!$B$1:$O$1,0))</f>
        <v>#N/A</v>
      </c>
      <c r="K25" s="9">
        <f>IF(M25=TRUE,0,INDEX(Tabel2,MATCH(A25,'ZneskiPLM-Potni_stroski'!$B$1:$B$31,0),2)*B25)</f>
        <v>0</v>
      </c>
      <c r="M25" t="b">
        <f t="shared" si="1"/>
        <v>1</v>
      </c>
      <c r="N25" t="b">
        <f t="shared" si="2"/>
        <v>1</v>
      </c>
      <c r="AA25" t="s">
        <v>32</v>
      </c>
    </row>
    <row r="26" spans="1:27" ht="14.25">
      <c r="A26" s="25"/>
      <c r="B26" s="25"/>
      <c r="C26" s="25"/>
      <c r="D26" s="4" t="e">
        <f>INDEX(Tabel3,MATCH(A26,'ZneskiPLM-Bivanje'!$B$1:$B$31,0),MATCH(C26,'ZneskiPLM-Bivanje'!$B$1:$AA$1,0))</f>
        <v>#N/A</v>
      </c>
      <c r="E26" s="9">
        <f t="shared" si="0"/>
        <v>0</v>
      </c>
      <c r="G26">
        <v>14</v>
      </c>
      <c r="H26" t="e">
        <f>INDEX(Tabel1,MATCH(A26,'ZneskiPLM-Bivanje'!$B$1:$B$31,0),MATCH(G26,'ZneskiPLM-Bivanje'!$B$1:$O$1,0))</f>
        <v>#N/A</v>
      </c>
      <c r="I26">
        <v>13</v>
      </c>
      <c r="J26" t="e">
        <f>INDEX(Tabel1,MATCH(A26,'ZneskiPLM-Bivanje'!$B$1:$B$31,0),MATCH(I26,'ZneskiPLM-Bivanje'!$B$1:$O$1,0))</f>
        <v>#N/A</v>
      </c>
      <c r="K26" s="9">
        <f>IF(M26=TRUE,0,INDEX(Tabel2,MATCH(A26,'ZneskiPLM-Potni_stroski'!$B$1:$B$31,0),2)*B26)</f>
        <v>0</v>
      </c>
      <c r="M26" t="b">
        <f t="shared" si="1"/>
        <v>1</v>
      </c>
      <c r="N26" t="b">
        <f t="shared" si="2"/>
        <v>1</v>
      </c>
      <c r="AA26" t="s">
        <v>53</v>
      </c>
    </row>
    <row r="27" spans="1:27" ht="14.25">
      <c r="A27" s="25"/>
      <c r="B27" s="25"/>
      <c r="C27" s="25"/>
      <c r="D27" s="4" t="e">
        <f>INDEX(Tabel3,MATCH(A27,'ZneskiPLM-Bivanje'!$B$1:$B$31,0),MATCH(C27,'ZneskiPLM-Bivanje'!$B$1:$AA$1,0))</f>
        <v>#N/A</v>
      </c>
      <c r="E27" s="9">
        <f t="shared" si="0"/>
        <v>0</v>
      </c>
      <c r="G27">
        <v>14</v>
      </c>
      <c r="H27" t="e">
        <f>INDEX(Tabel1,MATCH(A27,'ZneskiPLM-Bivanje'!$B$1:$B$31,0),MATCH(G27,'ZneskiPLM-Bivanje'!$B$1:$O$1,0))</f>
        <v>#N/A</v>
      </c>
      <c r="I27">
        <v>13</v>
      </c>
      <c r="J27" t="e">
        <f>INDEX(Tabel1,MATCH(A27,'ZneskiPLM-Bivanje'!$B$1:$B$31,0),MATCH(I27,'ZneskiPLM-Bivanje'!$B$1:$O$1,0))</f>
        <v>#N/A</v>
      </c>
      <c r="K27" s="9">
        <f>IF(M27=TRUE,0,INDEX(Tabel2,MATCH(A27,'ZneskiPLM-Potni_stroski'!$B$1:$B$31,0),2)*B27)</f>
        <v>0</v>
      </c>
      <c r="M27" t="b">
        <f t="shared" si="1"/>
        <v>1</v>
      </c>
      <c r="N27" t="b">
        <f t="shared" si="2"/>
        <v>1</v>
      </c>
      <c r="AA27" t="s">
        <v>54</v>
      </c>
    </row>
    <row r="28" spans="1:27" ht="14.25">
      <c r="A28" s="25"/>
      <c r="B28" s="25"/>
      <c r="C28" s="25"/>
      <c r="D28" s="4" t="e">
        <f>INDEX(Tabel3,MATCH(A28,'ZneskiPLM-Bivanje'!$B$1:$B$31,0),MATCH(C28,'ZneskiPLM-Bivanje'!$B$1:$AA$1,0))</f>
        <v>#N/A</v>
      </c>
      <c r="E28" s="9">
        <f t="shared" si="0"/>
        <v>0</v>
      </c>
      <c r="G28">
        <v>14</v>
      </c>
      <c r="H28" t="e">
        <f>INDEX(Tabel1,MATCH(A28,'ZneskiPLM-Bivanje'!$B$1:$B$31,0),MATCH(G28,'ZneskiPLM-Bivanje'!$B$1:$O$1,0))</f>
        <v>#N/A</v>
      </c>
      <c r="I28">
        <v>13</v>
      </c>
      <c r="J28" t="e">
        <f>INDEX(Tabel1,MATCH(A28,'ZneskiPLM-Bivanje'!$B$1:$B$31,0),MATCH(I28,'ZneskiPLM-Bivanje'!$B$1:$O$1,0))</f>
        <v>#N/A</v>
      </c>
      <c r="K28" s="9">
        <f>IF(M28=TRUE,0,INDEX(Tabel2,MATCH(A28,'ZneskiPLM-Potni_stroski'!$B$1:$B$31,0),2)*B28)</f>
        <v>0</v>
      </c>
      <c r="M28" t="b">
        <f t="shared" si="1"/>
        <v>1</v>
      </c>
      <c r="N28" t="b">
        <f t="shared" si="2"/>
        <v>1</v>
      </c>
      <c r="AA28" t="s">
        <v>55</v>
      </c>
    </row>
    <row r="29" spans="1:27" ht="14.25">
      <c r="A29" s="25"/>
      <c r="B29" s="25"/>
      <c r="C29" s="25"/>
      <c r="D29" s="4" t="e">
        <f>INDEX(Tabel3,MATCH(A29,'ZneskiPLM-Bivanje'!$B$1:$B$31,0),MATCH(C29,'ZneskiPLM-Bivanje'!$B$1:$AA$1,0))</f>
        <v>#N/A</v>
      </c>
      <c r="E29" s="9">
        <f t="shared" si="0"/>
        <v>0</v>
      </c>
      <c r="G29">
        <v>14</v>
      </c>
      <c r="H29" t="e">
        <f>INDEX(Tabel1,MATCH(A29,'ZneskiPLM-Bivanje'!$B$1:$B$31,0),MATCH(G29,'ZneskiPLM-Bivanje'!$B$1:$O$1,0))</f>
        <v>#N/A</v>
      </c>
      <c r="I29">
        <v>13</v>
      </c>
      <c r="J29" t="e">
        <f>INDEX(Tabel1,MATCH(A29,'ZneskiPLM-Bivanje'!$B$1:$B$31,0),MATCH(I29,'ZneskiPLM-Bivanje'!$B$1:$O$1,0))</f>
        <v>#N/A</v>
      </c>
      <c r="K29" s="9">
        <f>IF(M29=TRUE,0,INDEX(Tabel2,MATCH(A29,'ZneskiPLM-Potni_stroski'!$B$1:$B$31,0),2)*B29)</f>
        <v>0</v>
      </c>
      <c r="M29" t="b">
        <f t="shared" si="1"/>
        <v>1</v>
      </c>
      <c r="N29" t="b">
        <f t="shared" si="2"/>
        <v>1</v>
      </c>
      <c r="AA29" t="s">
        <v>56</v>
      </c>
    </row>
    <row r="30" spans="1:27" ht="14.25">
      <c r="A30" s="25"/>
      <c r="B30" s="25"/>
      <c r="C30" s="25"/>
      <c r="D30" s="4" t="e">
        <f>INDEX(Tabel3,MATCH(A30,'ZneskiPLM-Bivanje'!$B$1:$B$31,0),MATCH(C30,'ZneskiPLM-Bivanje'!$B$1:$AA$1,0))</f>
        <v>#N/A</v>
      </c>
      <c r="E30" s="9">
        <f t="shared" si="0"/>
        <v>0</v>
      </c>
      <c r="G30">
        <v>14</v>
      </c>
      <c r="H30" t="e">
        <f>INDEX(Tabel1,MATCH(A30,'ZneskiPLM-Bivanje'!$B$1:$B$31,0),MATCH(G30,'ZneskiPLM-Bivanje'!$B$1:$O$1,0))</f>
        <v>#N/A</v>
      </c>
      <c r="I30">
        <v>13</v>
      </c>
      <c r="J30" t="e">
        <f>INDEX(Tabel1,MATCH(A30,'ZneskiPLM-Bivanje'!$B$1:$B$31,0),MATCH(I30,'ZneskiPLM-Bivanje'!$B$1:$O$1,0))</f>
        <v>#N/A</v>
      </c>
      <c r="K30" s="9">
        <f>IF(M30=TRUE,0,INDEX(Tabel2,MATCH(A30,'ZneskiPLM-Potni_stroski'!$B$1:$B$31,0),2)*B30)</f>
        <v>0</v>
      </c>
      <c r="M30" t="b">
        <f t="shared" si="1"/>
        <v>1</v>
      </c>
      <c r="N30" t="b">
        <f t="shared" si="2"/>
        <v>1</v>
      </c>
      <c r="AA30" t="s">
        <v>57</v>
      </c>
    </row>
    <row r="31" spans="1:27" ht="14.25">
      <c r="A31" s="25"/>
      <c r="B31" s="25"/>
      <c r="C31" s="25"/>
      <c r="D31" s="4" t="e">
        <f>INDEX(Tabel3,MATCH(A31,'ZneskiPLM-Bivanje'!$B$1:$B$31,0),MATCH(C31,'ZneskiPLM-Bivanje'!$B$1:$AA$1,0))</f>
        <v>#N/A</v>
      </c>
      <c r="E31" s="9">
        <f t="shared" si="0"/>
        <v>0</v>
      </c>
      <c r="G31">
        <v>14</v>
      </c>
      <c r="H31" t="e">
        <f>INDEX(Tabel1,MATCH(A31,'ZneskiPLM-Bivanje'!$B$1:$B$31,0),MATCH(G31,'ZneskiPLM-Bivanje'!$B$1:$O$1,0))</f>
        <v>#N/A</v>
      </c>
      <c r="I31">
        <v>13</v>
      </c>
      <c r="J31" t="e">
        <f>INDEX(Tabel1,MATCH(A31,'ZneskiPLM-Bivanje'!$B$1:$B$31,0),MATCH(I31,'ZneskiPLM-Bivanje'!$B$1:$O$1,0))</f>
        <v>#N/A</v>
      </c>
      <c r="K31" s="9">
        <f>IF(M31=TRUE,0,INDEX(Tabel2,MATCH(A31,'ZneskiPLM-Potni_stroski'!$B$1:$B$31,0),2)*B31)</f>
        <v>0</v>
      </c>
      <c r="M31" t="b">
        <f t="shared" si="1"/>
        <v>1</v>
      </c>
      <c r="N31" t="b">
        <f t="shared" si="2"/>
        <v>1</v>
      </c>
      <c r="AA31" t="s">
        <v>58</v>
      </c>
    </row>
    <row r="32" spans="1:27" ht="14.25">
      <c r="A32" s="25"/>
      <c r="B32" s="25"/>
      <c r="C32" s="25"/>
      <c r="D32" s="4" t="e">
        <f>INDEX(Tabel3,MATCH(A32,'ZneskiPLM-Bivanje'!$B$1:$B$31,0),MATCH(C32,'ZneskiPLM-Bivanje'!$B$1:$AA$1,0))</f>
        <v>#N/A</v>
      </c>
      <c r="E32" s="9">
        <f t="shared" si="0"/>
        <v>0</v>
      </c>
      <c r="G32">
        <v>14</v>
      </c>
      <c r="H32" t="e">
        <f>INDEX(Tabel1,MATCH(A32,'ZneskiPLM-Bivanje'!$B$1:$B$31,0),MATCH(G32,'ZneskiPLM-Bivanje'!$B$1:$O$1,0))</f>
        <v>#N/A</v>
      </c>
      <c r="I32">
        <v>13</v>
      </c>
      <c r="J32" t="e">
        <f>INDEX(Tabel1,MATCH(A32,'ZneskiPLM-Bivanje'!$B$1:$B$31,0),MATCH(I32,'ZneskiPLM-Bivanje'!$B$1:$O$1,0))</f>
        <v>#N/A</v>
      </c>
      <c r="K32" s="9">
        <f>IF(M32=TRUE,0,INDEX(Tabel2,MATCH(A32,'ZneskiPLM-Potni_stroski'!$B$1:$B$31,0),2)*B32)</f>
        <v>0</v>
      </c>
      <c r="M32" t="b">
        <f t="shared" si="1"/>
        <v>1</v>
      </c>
      <c r="N32" t="b">
        <f t="shared" si="2"/>
        <v>1</v>
      </c>
      <c r="AA32" t="s">
        <v>59</v>
      </c>
    </row>
    <row r="33" spans="1:14" ht="14.25">
      <c r="A33" s="25"/>
      <c r="B33" s="25"/>
      <c r="C33" s="25"/>
      <c r="D33" s="4" t="e">
        <f>INDEX(Tabel3,MATCH(A33,'ZneskiPLM-Bivanje'!$B$1:$B$31,0),MATCH(C33,'ZneskiPLM-Bivanje'!$B$1:$AA$1,0))</f>
        <v>#N/A</v>
      </c>
      <c r="E33" s="9">
        <f t="shared" si="0"/>
        <v>0</v>
      </c>
      <c r="G33">
        <v>14</v>
      </c>
      <c r="H33" t="e">
        <f>INDEX(Tabel1,MATCH(A33,'ZneskiPLM-Bivanje'!$B$1:$B$31,0),MATCH(G33,'ZneskiPLM-Bivanje'!$B$1:$O$1,0))</f>
        <v>#N/A</v>
      </c>
      <c r="I33">
        <v>13</v>
      </c>
      <c r="J33" t="e">
        <f>INDEX(Tabel1,MATCH(A33,'ZneskiPLM-Bivanje'!$B$1:$B$31,0),MATCH(I33,'ZneskiPLM-Bivanje'!$B$1:$O$1,0))</f>
        <v>#N/A</v>
      </c>
      <c r="K33" s="9">
        <f>IF(M33=TRUE,0,INDEX(Tabel2,MATCH(A33,'ZneskiPLM-Potni_stroski'!$B$1:$B$31,0),2)*B33)</f>
        <v>0</v>
      </c>
      <c r="M33" t="b">
        <f t="shared" si="1"/>
        <v>1</v>
      </c>
      <c r="N33" t="b">
        <f t="shared" si="2"/>
        <v>1</v>
      </c>
    </row>
  </sheetData>
  <sheetProtection/>
  <mergeCells count="2">
    <mergeCell ref="A13:C14"/>
    <mergeCell ref="O18:O19"/>
  </mergeCells>
  <conditionalFormatting sqref="E4">
    <cfRule type="cellIs" priority="1" dxfId="0" operator="greaterThan" stopIfTrue="1">
      <formula>$B$11</formula>
    </cfRule>
  </conditionalFormatting>
  <conditionalFormatting sqref="K4">
    <cfRule type="cellIs" priority="2" dxfId="0" operator="greaterThan" stopIfTrue="1">
      <formula>$C$11</formula>
    </cfRule>
  </conditionalFormatting>
  <dataValidations count="10">
    <dataValidation type="list" allowBlank="1" showInputMessage="1" showErrorMessage="1" sqref="A16:A33">
      <formula1>drzave</formula1>
    </dataValidation>
    <dataValidation errorStyle="warning" type="whole" allowBlank="1" showInputMessage="1" showErrorMessage="1" errorTitle="PREDOLGO ALI PREKRATKO TRAJANJE" error="Trajanje je lahko minimalno en teden in maksimalno dva tedna." sqref="C20:C33 C18">
      <formula1>2</formula1>
      <formula2>26</formula2>
    </dataValidation>
    <dataValidation errorStyle="warning" type="whole" allowBlank="1" showInputMessage="1" showErrorMessage="1" errorTitle="PREDOLGO ALI PREKRATKO TRAJANJE" error="Trajanje je lahko minimalno en teden in maksimalno 26 tednov." sqref="C19">
      <formula1>2</formula1>
      <formula2>26</formula2>
    </dataValidation>
    <dataValidation errorStyle="warning" type="whole" allowBlank="1" showInputMessage="1" showErrorMessage="1" errorTitle="PREDOLGO ALI PREKRATKO TRAJANJE" error="Trajanje je lahko minimalno 2 tedna in maksimalno 26 tednov." sqref="C16:C17">
      <formula1>2</formula1>
      <formula2>26</formula2>
    </dataValidation>
    <dataValidation errorStyle="warning" type="whole" allowBlank="1" showInputMessage="1" showErrorMessage="1" errorTitle="ZNESEK NA UDELEŽENCA JE PREVELIK" error="Znesek je lahko največ 600,00 eurov" sqref="C5">
      <formula1>0</formula1>
      <formula2>600</formula2>
    </dataValidation>
    <dataValidation errorStyle="warning" type="whole" allowBlank="1" showInputMessage="1" showErrorMessage="1" errorTitle="Previsok znesek na udeleženca" error="Maksimalen znesek na udeleženca je lahko 400 eurov." sqref="C4">
      <formula1>0</formula1>
      <formula2>400</formula2>
    </dataValidation>
    <dataValidation errorStyle="warning" type="whole" allowBlank="1" showInputMessage="1" showErrorMessage="1" errorTitle="Previsok znesek na udeleženca" error="Maksimalen znesek na udeleženca je lahko 250 eurov." sqref="C3">
      <formula1>0</formula1>
      <formula2>250</formula2>
    </dataValidation>
    <dataValidation type="list" allowBlank="1" showInputMessage="1" showErrorMessage="1" sqref="A34">
      <formula1>drzave1</formula1>
    </dataValidation>
    <dataValidation errorStyle="information" type="whole" operator="greaterThan" allowBlank="1" showInputMessage="1" showErrorMessage="1" errorTitle="Znesek za pripravo je previsok" error="Znesek za pripravo je lahko maksimalno 10% vseh zaprošenih sredstev. " sqref="E4">
      <formula1>B11</formula1>
    </dataValidation>
    <dataValidation errorStyle="warning" type="decimal" operator="greaterThan" allowBlank="1" showInputMessage="1" showErrorMessage="1" errorTitle="Znesek priprave je previsok" sqref="L4">
      <formula1>0.1</formula1>
    </dataValidation>
  </dataValidations>
  <printOptions/>
  <pageMargins left="0.75" right="0.75" top="1" bottom="1" header="0" footer="0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1"/>
  <sheetViews>
    <sheetView zoomScalePageLayoutView="0" workbookViewId="0" topLeftCell="R1">
      <selection activeCell="AA32" sqref="B1:AA32"/>
    </sheetView>
  </sheetViews>
  <sheetFormatPr defaultColWidth="9.140625" defaultRowHeight="12.75"/>
  <cols>
    <col min="2" max="2" width="10.421875" style="0" customWidth="1"/>
  </cols>
  <sheetData>
    <row r="1" spans="3:27" ht="12.75"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2:27" ht="12.75">
      <c r="B2" t="s">
        <v>49</v>
      </c>
      <c r="C2" s="30">
        <v>1197</v>
      </c>
      <c r="D2" s="30">
        <v>1410</v>
      </c>
      <c r="E2" s="30">
        <v>1623</v>
      </c>
      <c r="F2" s="30">
        <v>1836</v>
      </c>
      <c r="G2" s="30">
        <v>2049</v>
      </c>
      <c r="H2" s="30">
        <v>2262</v>
      </c>
      <c r="I2" s="30">
        <v>2475</v>
      </c>
      <c r="J2" s="30">
        <v>2688</v>
      </c>
      <c r="K2" s="30">
        <v>2901</v>
      </c>
      <c r="L2" s="30">
        <v>3114</v>
      </c>
      <c r="M2" s="30">
        <v>3327</v>
      </c>
      <c r="N2" s="30">
        <v>3540</v>
      </c>
      <c r="O2" s="30">
        <v>3689.1</v>
      </c>
      <c r="P2" s="30">
        <v>3838.2</v>
      </c>
      <c r="Q2" s="30">
        <v>3987.3</v>
      </c>
      <c r="R2" s="30">
        <v>4136.4</v>
      </c>
      <c r="S2" s="30">
        <v>4285.5</v>
      </c>
      <c r="T2" s="30">
        <v>4434.6</v>
      </c>
      <c r="U2" s="30">
        <v>4583.7</v>
      </c>
      <c r="V2" s="30">
        <v>4732.8</v>
      </c>
      <c r="W2" s="30">
        <v>4881.9</v>
      </c>
      <c r="X2" s="30">
        <v>5031</v>
      </c>
      <c r="Y2" s="30">
        <v>5180.1</v>
      </c>
      <c r="Z2" s="30">
        <v>5329.2</v>
      </c>
      <c r="AA2" s="30">
        <v>5478.3</v>
      </c>
    </row>
    <row r="3" spans="2:27" ht="12.75">
      <c r="B3" t="s">
        <v>37</v>
      </c>
      <c r="C3" s="30">
        <v>1071</v>
      </c>
      <c r="D3" s="30">
        <v>1261</v>
      </c>
      <c r="E3" s="30">
        <v>1451</v>
      </c>
      <c r="F3" s="30">
        <v>1641</v>
      </c>
      <c r="G3" s="30">
        <v>1831</v>
      </c>
      <c r="H3" s="30">
        <v>2021</v>
      </c>
      <c r="I3" s="30">
        <v>2211</v>
      </c>
      <c r="J3" s="30">
        <v>2401</v>
      </c>
      <c r="K3" s="30">
        <v>2591</v>
      </c>
      <c r="L3" s="30">
        <v>2781</v>
      </c>
      <c r="M3" s="30">
        <v>2971</v>
      </c>
      <c r="N3" s="30">
        <v>3161</v>
      </c>
      <c r="O3" s="30">
        <v>3294</v>
      </c>
      <c r="P3" s="30">
        <v>3427</v>
      </c>
      <c r="Q3" s="30">
        <v>3560</v>
      </c>
      <c r="R3" s="30">
        <v>3693</v>
      </c>
      <c r="S3" s="30">
        <v>3826</v>
      </c>
      <c r="T3" s="30">
        <v>3959</v>
      </c>
      <c r="U3" s="30">
        <v>4092</v>
      </c>
      <c r="V3" s="30">
        <v>4225</v>
      </c>
      <c r="W3" s="30">
        <v>4358</v>
      </c>
      <c r="X3" s="30">
        <v>4491</v>
      </c>
      <c r="Y3" s="30">
        <v>4624</v>
      </c>
      <c r="Z3" s="30">
        <v>4757</v>
      </c>
      <c r="AA3" s="30">
        <v>4890</v>
      </c>
    </row>
    <row r="4" spans="2:27" ht="12.75">
      <c r="B4" t="s">
        <v>38</v>
      </c>
      <c r="C4" s="30">
        <v>756</v>
      </c>
      <c r="D4" s="30">
        <v>890</v>
      </c>
      <c r="E4" s="30">
        <v>1024</v>
      </c>
      <c r="F4" s="30">
        <v>1158</v>
      </c>
      <c r="G4" s="30">
        <v>1292</v>
      </c>
      <c r="H4" s="30">
        <v>1426</v>
      </c>
      <c r="I4" s="30">
        <v>1560</v>
      </c>
      <c r="J4" s="30">
        <v>1694</v>
      </c>
      <c r="K4" s="30">
        <v>1828</v>
      </c>
      <c r="L4" s="30">
        <v>1962</v>
      </c>
      <c r="M4" s="30">
        <v>2096</v>
      </c>
      <c r="N4" s="30">
        <v>2230</v>
      </c>
      <c r="O4" s="30">
        <v>2323.8</v>
      </c>
      <c r="P4" s="30">
        <v>2417.6</v>
      </c>
      <c r="Q4" s="30">
        <v>2511.4</v>
      </c>
      <c r="R4" s="30">
        <v>2605.2</v>
      </c>
      <c r="S4" s="30">
        <v>2699</v>
      </c>
      <c r="T4" s="30">
        <v>2792.8</v>
      </c>
      <c r="U4" s="30">
        <v>2886.6</v>
      </c>
      <c r="V4" s="30">
        <v>2980.4</v>
      </c>
      <c r="W4" s="30">
        <v>3074.2</v>
      </c>
      <c r="X4" s="30">
        <v>3168</v>
      </c>
      <c r="Y4" s="30">
        <v>3261.8</v>
      </c>
      <c r="Z4" s="30">
        <v>3355.6</v>
      </c>
      <c r="AA4" s="30">
        <v>3449.4</v>
      </c>
    </row>
    <row r="5" spans="2:27" ht="12.75">
      <c r="B5" t="s">
        <v>42</v>
      </c>
      <c r="C5" s="30">
        <v>945</v>
      </c>
      <c r="D5" s="30">
        <v>1113</v>
      </c>
      <c r="E5" s="30">
        <v>1281</v>
      </c>
      <c r="F5" s="30">
        <v>1449</v>
      </c>
      <c r="G5" s="30">
        <v>1617</v>
      </c>
      <c r="H5" s="30">
        <v>1785</v>
      </c>
      <c r="I5" s="30">
        <v>1953</v>
      </c>
      <c r="J5" s="30">
        <v>2121</v>
      </c>
      <c r="K5" s="30">
        <v>2289</v>
      </c>
      <c r="L5" s="30">
        <v>2457</v>
      </c>
      <c r="M5" s="30">
        <v>2625</v>
      </c>
      <c r="N5" s="30">
        <v>2793</v>
      </c>
      <c r="O5" s="30">
        <v>2910.6</v>
      </c>
      <c r="P5" s="30">
        <v>3028.2</v>
      </c>
      <c r="Q5" s="30">
        <v>3145.8</v>
      </c>
      <c r="R5" s="30">
        <v>3263.4</v>
      </c>
      <c r="S5" s="30">
        <v>3381</v>
      </c>
      <c r="T5" s="30">
        <v>3498.6</v>
      </c>
      <c r="U5" s="30">
        <v>3616.2</v>
      </c>
      <c r="V5" s="30">
        <v>3733.8</v>
      </c>
      <c r="W5" s="30">
        <v>3851.4</v>
      </c>
      <c r="X5" s="30">
        <v>3969</v>
      </c>
      <c r="Y5" s="30">
        <v>4086.6</v>
      </c>
      <c r="Z5" s="30">
        <v>4204.2</v>
      </c>
      <c r="AA5" s="30">
        <v>4321.8</v>
      </c>
    </row>
    <row r="6" spans="2:27" ht="12.75">
      <c r="B6" t="s">
        <v>39</v>
      </c>
      <c r="C6" s="30">
        <v>1071</v>
      </c>
      <c r="D6" s="30">
        <v>1261</v>
      </c>
      <c r="E6" s="30">
        <v>1451</v>
      </c>
      <c r="F6" s="30">
        <v>1641</v>
      </c>
      <c r="G6" s="30">
        <v>1831</v>
      </c>
      <c r="H6" s="30">
        <v>2021</v>
      </c>
      <c r="I6" s="30">
        <v>2211</v>
      </c>
      <c r="J6" s="30">
        <v>2401</v>
      </c>
      <c r="K6" s="30">
        <v>2591</v>
      </c>
      <c r="L6" s="30">
        <v>2781</v>
      </c>
      <c r="M6" s="30">
        <v>2971</v>
      </c>
      <c r="N6" s="30">
        <v>3161</v>
      </c>
      <c r="O6" s="30">
        <v>3294</v>
      </c>
      <c r="P6" s="30">
        <v>3427</v>
      </c>
      <c r="Q6" s="30">
        <v>3560</v>
      </c>
      <c r="R6" s="30">
        <v>3693</v>
      </c>
      <c r="S6" s="30">
        <v>3826</v>
      </c>
      <c r="T6" s="30">
        <v>3959</v>
      </c>
      <c r="U6" s="30">
        <v>4092</v>
      </c>
      <c r="V6" s="30">
        <v>4225</v>
      </c>
      <c r="W6" s="30">
        <v>4358</v>
      </c>
      <c r="X6" s="30">
        <v>4491</v>
      </c>
      <c r="Y6" s="30">
        <v>4624</v>
      </c>
      <c r="Z6" s="30">
        <v>4757</v>
      </c>
      <c r="AA6" s="30">
        <v>4890</v>
      </c>
    </row>
    <row r="7" spans="2:27" ht="12.75">
      <c r="B7" t="s">
        <v>41</v>
      </c>
      <c r="C7" s="30">
        <v>1071</v>
      </c>
      <c r="D7" s="30">
        <v>1261</v>
      </c>
      <c r="E7" s="30">
        <v>1451</v>
      </c>
      <c r="F7" s="30">
        <v>1641</v>
      </c>
      <c r="G7" s="30">
        <v>1831</v>
      </c>
      <c r="H7" s="30">
        <v>2021</v>
      </c>
      <c r="I7" s="30">
        <v>2211</v>
      </c>
      <c r="J7" s="30">
        <v>2401</v>
      </c>
      <c r="K7" s="30">
        <v>2591</v>
      </c>
      <c r="L7" s="30">
        <v>2781</v>
      </c>
      <c r="M7" s="30">
        <v>2971</v>
      </c>
      <c r="N7" s="30">
        <v>3161</v>
      </c>
      <c r="O7" s="30">
        <v>3294</v>
      </c>
      <c r="P7" s="30">
        <v>3427</v>
      </c>
      <c r="Q7" s="30">
        <v>3560</v>
      </c>
      <c r="R7" s="30">
        <v>3693</v>
      </c>
      <c r="S7" s="30">
        <v>3826</v>
      </c>
      <c r="T7" s="30">
        <v>3959</v>
      </c>
      <c r="U7" s="30">
        <v>4092</v>
      </c>
      <c r="V7" s="30">
        <v>4225</v>
      </c>
      <c r="W7" s="30">
        <v>4358</v>
      </c>
      <c r="X7" s="30">
        <v>4491</v>
      </c>
      <c r="Y7" s="30">
        <v>4624</v>
      </c>
      <c r="Z7" s="30">
        <v>4757</v>
      </c>
      <c r="AA7" s="30">
        <v>4890</v>
      </c>
    </row>
    <row r="8" spans="2:27" ht="12.75">
      <c r="B8" t="s">
        <v>40</v>
      </c>
      <c r="C8" s="30">
        <v>1512</v>
      </c>
      <c r="D8" s="30">
        <v>1781</v>
      </c>
      <c r="E8" s="30">
        <v>2050</v>
      </c>
      <c r="F8" s="30">
        <v>2319</v>
      </c>
      <c r="G8" s="30">
        <v>2588</v>
      </c>
      <c r="H8" s="30">
        <v>2857</v>
      </c>
      <c r="I8" s="30">
        <v>3126</v>
      </c>
      <c r="J8" s="30">
        <v>3395</v>
      </c>
      <c r="K8" s="30">
        <v>3664</v>
      </c>
      <c r="L8" s="30">
        <v>3933</v>
      </c>
      <c r="M8" s="30">
        <v>4202</v>
      </c>
      <c r="N8" s="30">
        <v>4471</v>
      </c>
      <c r="O8" s="30">
        <v>4659.3</v>
      </c>
      <c r="P8" s="30">
        <v>4847.6</v>
      </c>
      <c r="Q8" s="30">
        <v>5035.9</v>
      </c>
      <c r="R8" s="30">
        <v>5224.2</v>
      </c>
      <c r="S8" s="30">
        <v>5412.5</v>
      </c>
      <c r="T8" s="30">
        <v>5600.8</v>
      </c>
      <c r="U8" s="30">
        <v>5789.1</v>
      </c>
      <c r="V8" s="30">
        <v>5977.4</v>
      </c>
      <c r="W8" s="30">
        <v>6165.7</v>
      </c>
      <c r="X8" s="30">
        <v>6354</v>
      </c>
      <c r="Y8" s="30">
        <v>6542.3</v>
      </c>
      <c r="Z8" s="30">
        <v>6730.6</v>
      </c>
      <c r="AA8" s="30">
        <v>6918.9</v>
      </c>
    </row>
    <row r="9" spans="2:27" ht="12.75">
      <c r="B9" t="s">
        <v>10</v>
      </c>
      <c r="C9" s="30">
        <v>945</v>
      </c>
      <c r="D9" s="30">
        <v>1113</v>
      </c>
      <c r="E9" s="30">
        <v>1281</v>
      </c>
      <c r="F9" s="30">
        <v>1449</v>
      </c>
      <c r="G9" s="30">
        <v>1617</v>
      </c>
      <c r="H9" s="30">
        <v>1785</v>
      </c>
      <c r="I9" s="30">
        <v>1953</v>
      </c>
      <c r="J9" s="30">
        <v>2121</v>
      </c>
      <c r="K9" s="30">
        <v>2289</v>
      </c>
      <c r="L9" s="30">
        <v>2457</v>
      </c>
      <c r="M9" s="30">
        <v>2625</v>
      </c>
      <c r="N9" s="30">
        <v>2793</v>
      </c>
      <c r="O9" s="30">
        <v>2910.6</v>
      </c>
      <c r="P9" s="30">
        <v>3028.2</v>
      </c>
      <c r="Q9" s="30">
        <v>3145.8</v>
      </c>
      <c r="R9" s="30">
        <v>3263.4</v>
      </c>
      <c r="S9" s="30">
        <v>3381</v>
      </c>
      <c r="T9" s="30">
        <v>3498.6</v>
      </c>
      <c r="U9" s="30">
        <v>3616.2</v>
      </c>
      <c r="V9" s="30">
        <v>3733.8</v>
      </c>
      <c r="W9" s="30">
        <v>3851.4</v>
      </c>
      <c r="X9" s="30">
        <v>3969</v>
      </c>
      <c r="Y9" s="30">
        <v>4086.6</v>
      </c>
      <c r="Z9" s="30">
        <v>4204.2</v>
      </c>
      <c r="AA9" s="30">
        <v>4321.8</v>
      </c>
    </row>
    <row r="10" spans="2:27" ht="12.75">
      <c r="B10" t="s">
        <v>12</v>
      </c>
      <c r="C10" s="30">
        <v>1134</v>
      </c>
      <c r="D10" s="30">
        <v>1336</v>
      </c>
      <c r="E10" s="30">
        <v>1538</v>
      </c>
      <c r="F10" s="30">
        <v>1740</v>
      </c>
      <c r="G10" s="30">
        <v>1942</v>
      </c>
      <c r="H10" s="30">
        <v>2144</v>
      </c>
      <c r="I10" s="30">
        <v>2346</v>
      </c>
      <c r="J10" s="30">
        <v>2548</v>
      </c>
      <c r="K10" s="30">
        <v>2750</v>
      </c>
      <c r="L10" s="30">
        <v>2952</v>
      </c>
      <c r="M10" s="30">
        <v>3154</v>
      </c>
      <c r="N10" s="30">
        <v>3356</v>
      </c>
      <c r="O10" s="30">
        <v>3497.4</v>
      </c>
      <c r="P10" s="30">
        <v>3638.8</v>
      </c>
      <c r="Q10" s="30">
        <v>3780.2</v>
      </c>
      <c r="R10" s="30">
        <v>3921.6</v>
      </c>
      <c r="S10" s="30">
        <v>4063</v>
      </c>
      <c r="T10" s="30">
        <v>4204.4</v>
      </c>
      <c r="U10" s="30">
        <v>4345.8</v>
      </c>
      <c r="V10" s="30">
        <v>4487.2</v>
      </c>
      <c r="W10" s="30">
        <v>4628.6</v>
      </c>
      <c r="X10" s="30">
        <v>4770</v>
      </c>
      <c r="Y10" s="30">
        <v>4911.4</v>
      </c>
      <c r="Z10" s="30">
        <v>5052.8</v>
      </c>
      <c r="AA10" s="30">
        <v>5194.2</v>
      </c>
    </row>
    <row r="11" spans="2:27" ht="12.75">
      <c r="B11" t="s">
        <v>53</v>
      </c>
      <c r="C11" s="30">
        <v>1323</v>
      </c>
      <c r="D11" s="30">
        <v>1558</v>
      </c>
      <c r="E11" s="30">
        <v>1793</v>
      </c>
      <c r="F11" s="30">
        <v>2028</v>
      </c>
      <c r="G11" s="30">
        <v>2263</v>
      </c>
      <c r="H11" s="30">
        <v>2498</v>
      </c>
      <c r="I11" s="30">
        <v>2733</v>
      </c>
      <c r="J11" s="30">
        <v>2968</v>
      </c>
      <c r="K11" s="30">
        <v>3203</v>
      </c>
      <c r="L11" s="30">
        <v>3438</v>
      </c>
      <c r="M11" s="30">
        <v>3673</v>
      </c>
      <c r="N11" s="30">
        <v>3908</v>
      </c>
      <c r="O11" s="30">
        <v>4072.5</v>
      </c>
      <c r="P11" s="30">
        <v>4237</v>
      </c>
      <c r="Q11" s="30">
        <v>4401.5</v>
      </c>
      <c r="R11" s="30">
        <v>4566</v>
      </c>
      <c r="S11" s="30">
        <v>4730.5</v>
      </c>
      <c r="T11" s="30">
        <v>4895</v>
      </c>
      <c r="U11" s="30">
        <v>5059.5</v>
      </c>
      <c r="V11" s="30">
        <v>5224</v>
      </c>
      <c r="W11" s="30">
        <v>5388.5</v>
      </c>
      <c r="X11" s="30">
        <v>5553</v>
      </c>
      <c r="Y11" s="30">
        <v>5717.5</v>
      </c>
      <c r="Z11" s="30">
        <v>5882</v>
      </c>
      <c r="AA11" s="30">
        <v>6046.5</v>
      </c>
    </row>
    <row r="12" spans="2:27" ht="12.75">
      <c r="B12" t="s">
        <v>13</v>
      </c>
      <c r="C12" s="30">
        <v>1260</v>
      </c>
      <c r="D12" s="30">
        <v>1484</v>
      </c>
      <c r="E12" s="30">
        <v>1708</v>
      </c>
      <c r="F12" s="30">
        <v>1932</v>
      </c>
      <c r="G12" s="30">
        <v>2156</v>
      </c>
      <c r="H12" s="30">
        <v>2380</v>
      </c>
      <c r="I12" s="30">
        <v>2604</v>
      </c>
      <c r="J12" s="30">
        <v>2828</v>
      </c>
      <c r="K12" s="30">
        <v>3052</v>
      </c>
      <c r="L12" s="30">
        <v>3276</v>
      </c>
      <c r="M12" s="30">
        <v>3500</v>
      </c>
      <c r="N12" s="30">
        <v>3724</v>
      </c>
      <c r="O12" s="30">
        <v>3880.8</v>
      </c>
      <c r="P12" s="30">
        <v>4037.6</v>
      </c>
      <c r="Q12" s="30">
        <v>4194.4</v>
      </c>
      <c r="R12" s="30">
        <v>4351.2</v>
      </c>
      <c r="S12" s="30">
        <v>4508</v>
      </c>
      <c r="T12" s="30">
        <v>4664.8</v>
      </c>
      <c r="U12" s="30">
        <v>4821.6</v>
      </c>
      <c r="V12" s="30">
        <v>4978.4</v>
      </c>
      <c r="W12" s="30">
        <v>5135.2</v>
      </c>
      <c r="X12" s="30">
        <v>5292</v>
      </c>
      <c r="Y12" s="30">
        <v>5448.8</v>
      </c>
      <c r="Z12" s="30">
        <v>5605.6</v>
      </c>
      <c r="AA12" s="30">
        <v>5762.4</v>
      </c>
    </row>
    <row r="13" spans="2:27" ht="12.75">
      <c r="B13" t="s">
        <v>55</v>
      </c>
      <c r="C13" s="30">
        <v>1386</v>
      </c>
      <c r="D13" s="30">
        <v>1632</v>
      </c>
      <c r="E13" s="30">
        <v>1878</v>
      </c>
      <c r="F13" s="30">
        <v>2124</v>
      </c>
      <c r="G13" s="30">
        <v>2370</v>
      </c>
      <c r="H13" s="30">
        <v>2616</v>
      </c>
      <c r="I13" s="30">
        <v>2862</v>
      </c>
      <c r="J13" s="30">
        <v>3108</v>
      </c>
      <c r="K13" s="30">
        <v>3354</v>
      </c>
      <c r="L13" s="30">
        <v>3600</v>
      </c>
      <c r="M13" s="30">
        <v>3846</v>
      </c>
      <c r="N13" s="30">
        <v>4092</v>
      </c>
      <c r="O13" s="30">
        <v>4264.2</v>
      </c>
      <c r="P13" s="30">
        <v>4436.4</v>
      </c>
      <c r="Q13" s="30">
        <v>4608.6</v>
      </c>
      <c r="R13" s="30">
        <v>4780.8</v>
      </c>
      <c r="S13" s="30">
        <v>4953</v>
      </c>
      <c r="T13" s="30">
        <v>5125.2</v>
      </c>
      <c r="U13" s="30">
        <v>5297.4</v>
      </c>
      <c r="V13" s="30">
        <v>5469.6</v>
      </c>
      <c r="W13" s="30">
        <v>5641.8</v>
      </c>
      <c r="X13" s="30">
        <v>5814</v>
      </c>
      <c r="Y13" s="30">
        <v>5986.2</v>
      </c>
      <c r="Z13" s="30">
        <v>6158.4</v>
      </c>
      <c r="AA13" s="30">
        <v>6330.6</v>
      </c>
    </row>
    <row r="14" spans="2:27" ht="12.75">
      <c r="B14" t="s">
        <v>11</v>
      </c>
      <c r="C14" s="30">
        <v>1071</v>
      </c>
      <c r="D14" s="30">
        <v>1261</v>
      </c>
      <c r="E14" s="30">
        <v>1451</v>
      </c>
      <c r="F14" s="30">
        <v>1641</v>
      </c>
      <c r="G14" s="30">
        <v>1831</v>
      </c>
      <c r="H14" s="30">
        <v>2021</v>
      </c>
      <c r="I14" s="30">
        <v>2211</v>
      </c>
      <c r="J14" s="30">
        <v>2401</v>
      </c>
      <c r="K14" s="30">
        <v>2591</v>
      </c>
      <c r="L14" s="30">
        <v>2781</v>
      </c>
      <c r="M14" s="30">
        <v>2971</v>
      </c>
      <c r="N14" s="30">
        <v>3161</v>
      </c>
      <c r="O14" s="30">
        <v>3294</v>
      </c>
      <c r="P14" s="30">
        <v>3427</v>
      </c>
      <c r="Q14" s="30">
        <v>3560</v>
      </c>
      <c r="R14" s="30">
        <v>3693</v>
      </c>
      <c r="S14" s="30">
        <v>3826</v>
      </c>
      <c r="T14" s="30">
        <v>3959</v>
      </c>
      <c r="U14" s="30">
        <v>4092</v>
      </c>
      <c r="V14" s="30">
        <v>4225</v>
      </c>
      <c r="W14" s="30">
        <v>4358</v>
      </c>
      <c r="X14" s="30">
        <v>4491</v>
      </c>
      <c r="Y14" s="30">
        <v>4624</v>
      </c>
      <c r="Z14" s="30">
        <v>4757</v>
      </c>
      <c r="AA14" s="30">
        <v>4890</v>
      </c>
    </row>
    <row r="15" spans="2:27" ht="12.75">
      <c r="B15" t="s">
        <v>46</v>
      </c>
      <c r="C15" s="30">
        <v>1008</v>
      </c>
      <c r="D15" s="30">
        <v>1187</v>
      </c>
      <c r="E15" s="30">
        <v>1366</v>
      </c>
      <c r="F15" s="30">
        <v>1545</v>
      </c>
      <c r="G15" s="30">
        <v>1724</v>
      </c>
      <c r="H15" s="30">
        <v>1903</v>
      </c>
      <c r="I15" s="30">
        <v>2082</v>
      </c>
      <c r="J15" s="30">
        <v>2261</v>
      </c>
      <c r="K15" s="30">
        <v>2440</v>
      </c>
      <c r="L15" s="30">
        <v>2619</v>
      </c>
      <c r="M15" s="30">
        <v>2798</v>
      </c>
      <c r="N15" s="30">
        <v>2977</v>
      </c>
      <c r="O15" s="30">
        <v>3102.3</v>
      </c>
      <c r="P15" s="30">
        <v>3227.6</v>
      </c>
      <c r="Q15" s="30">
        <v>3352.9</v>
      </c>
      <c r="R15" s="30">
        <v>3478.2</v>
      </c>
      <c r="S15" s="30">
        <v>3603.5</v>
      </c>
      <c r="T15" s="30">
        <v>3728.8</v>
      </c>
      <c r="U15" s="30">
        <v>3854.1</v>
      </c>
      <c r="V15" s="30">
        <v>3979.4</v>
      </c>
      <c r="W15" s="30">
        <v>4104.7</v>
      </c>
      <c r="X15" s="30">
        <v>4230</v>
      </c>
      <c r="Y15" s="30">
        <v>4355.3</v>
      </c>
      <c r="Z15" s="30">
        <v>4480.6</v>
      </c>
      <c r="AA15" s="30">
        <v>4605.9</v>
      </c>
    </row>
    <row r="16" spans="2:27" ht="12.75">
      <c r="B16" t="s">
        <v>14</v>
      </c>
      <c r="C16" s="30">
        <v>1323</v>
      </c>
      <c r="D16" s="30">
        <v>1558</v>
      </c>
      <c r="E16" s="30">
        <v>1793</v>
      </c>
      <c r="F16" s="30">
        <v>2028</v>
      </c>
      <c r="G16" s="30">
        <v>2263</v>
      </c>
      <c r="H16" s="30">
        <v>2498</v>
      </c>
      <c r="I16" s="30">
        <v>2733</v>
      </c>
      <c r="J16" s="30">
        <v>2968</v>
      </c>
      <c r="K16" s="30">
        <v>3203</v>
      </c>
      <c r="L16" s="30">
        <v>3438</v>
      </c>
      <c r="M16" s="30">
        <v>3673</v>
      </c>
      <c r="N16" s="30">
        <v>3908</v>
      </c>
      <c r="O16" s="30">
        <v>4072.5</v>
      </c>
      <c r="P16" s="30">
        <v>4237</v>
      </c>
      <c r="Q16" s="30">
        <v>4401.5</v>
      </c>
      <c r="R16" s="30">
        <v>4566</v>
      </c>
      <c r="S16" s="30">
        <v>4730.5</v>
      </c>
      <c r="T16" s="30">
        <v>4895</v>
      </c>
      <c r="U16" s="30">
        <v>5059.5</v>
      </c>
      <c r="V16" s="30">
        <v>5224</v>
      </c>
      <c r="W16" s="30">
        <v>5388.5</v>
      </c>
      <c r="X16" s="30">
        <v>5553</v>
      </c>
      <c r="Y16" s="30">
        <v>5717.5</v>
      </c>
      <c r="Z16" s="30">
        <v>5882</v>
      </c>
      <c r="AA16" s="30">
        <v>6046.5</v>
      </c>
    </row>
    <row r="17" spans="2:27" ht="12.75">
      <c r="B17" t="s">
        <v>56</v>
      </c>
      <c r="C17" s="30">
        <v>1071</v>
      </c>
      <c r="D17" s="30">
        <v>1261</v>
      </c>
      <c r="E17" s="30">
        <v>1451</v>
      </c>
      <c r="F17" s="30">
        <v>1641</v>
      </c>
      <c r="G17" s="30">
        <v>1831</v>
      </c>
      <c r="H17" s="30">
        <v>2021</v>
      </c>
      <c r="I17" s="30">
        <v>2211</v>
      </c>
      <c r="J17" s="30">
        <v>2401</v>
      </c>
      <c r="K17" s="30">
        <v>2591</v>
      </c>
      <c r="L17" s="30">
        <v>2781</v>
      </c>
      <c r="M17" s="30">
        <v>2971</v>
      </c>
      <c r="N17" s="30">
        <v>3161</v>
      </c>
      <c r="O17" s="30">
        <v>3294</v>
      </c>
      <c r="P17" s="30">
        <v>3427</v>
      </c>
      <c r="Q17" s="30">
        <v>3560</v>
      </c>
      <c r="R17" s="30">
        <v>3693</v>
      </c>
      <c r="S17" s="30">
        <v>3826</v>
      </c>
      <c r="T17" s="30">
        <v>3959</v>
      </c>
      <c r="U17" s="30">
        <v>4092</v>
      </c>
      <c r="V17" s="30">
        <v>4225</v>
      </c>
      <c r="W17" s="30">
        <v>4358</v>
      </c>
      <c r="X17" s="30">
        <v>4491</v>
      </c>
      <c r="Y17" s="30">
        <v>4624</v>
      </c>
      <c r="Z17" s="30">
        <v>4757</v>
      </c>
      <c r="AA17" s="30">
        <v>4890</v>
      </c>
    </row>
    <row r="18" spans="2:27" ht="12.75">
      <c r="B18" t="s">
        <v>15</v>
      </c>
      <c r="C18" s="30">
        <v>1197</v>
      </c>
      <c r="D18" s="30">
        <v>1410</v>
      </c>
      <c r="E18" s="30">
        <v>1623</v>
      </c>
      <c r="F18" s="30">
        <v>1836</v>
      </c>
      <c r="G18" s="30">
        <v>2049</v>
      </c>
      <c r="H18" s="30">
        <v>2262</v>
      </c>
      <c r="I18" s="30">
        <v>2475</v>
      </c>
      <c r="J18" s="30">
        <v>2688</v>
      </c>
      <c r="K18" s="30">
        <v>2901</v>
      </c>
      <c r="L18" s="30">
        <v>3114</v>
      </c>
      <c r="M18" s="30">
        <v>3327</v>
      </c>
      <c r="N18" s="30">
        <v>3540</v>
      </c>
      <c r="O18" s="30">
        <v>3689.1</v>
      </c>
      <c r="P18" s="30">
        <v>3838.2</v>
      </c>
      <c r="Q18" s="30">
        <v>3987.3</v>
      </c>
      <c r="R18" s="30">
        <v>4136.4</v>
      </c>
      <c r="S18" s="30">
        <v>4285.5</v>
      </c>
      <c r="T18" s="30">
        <v>4434.6</v>
      </c>
      <c r="U18" s="30">
        <v>4583.7</v>
      </c>
      <c r="V18" s="30">
        <v>4732.8</v>
      </c>
      <c r="W18" s="30">
        <v>4881.9</v>
      </c>
      <c r="X18" s="30">
        <v>5031</v>
      </c>
      <c r="Y18" s="30">
        <v>5180.1</v>
      </c>
      <c r="Z18" s="30">
        <v>5329.2</v>
      </c>
      <c r="AA18" s="30">
        <v>5478.3</v>
      </c>
    </row>
    <row r="19" spans="2:27" ht="12.75">
      <c r="B19" t="s">
        <v>57</v>
      </c>
      <c r="C19" s="30">
        <v>1386</v>
      </c>
      <c r="D19" s="30">
        <v>1632</v>
      </c>
      <c r="E19" s="30">
        <v>1878</v>
      </c>
      <c r="F19" s="30">
        <v>2124</v>
      </c>
      <c r="G19" s="30">
        <v>2370</v>
      </c>
      <c r="H19" s="30">
        <v>2616</v>
      </c>
      <c r="I19" s="30">
        <v>2862</v>
      </c>
      <c r="J19" s="30">
        <v>3108</v>
      </c>
      <c r="K19" s="30">
        <v>3354</v>
      </c>
      <c r="L19" s="30">
        <v>3600</v>
      </c>
      <c r="M19" s="30">
        <v>3846</v>
      </c>
      <c r="N19" s="30">
        <v>4092</v>
      </c>
      <c r="O19" s="30">
        <v>4264.2</v>
      </c>
      <c r="P19" s="30">
        <v>4436.4</v>
      </c>
      <c r="Q19" s="30">
        <v>4608.6</v>
      </c>
      <c r="R19" s="30">
        <v>4780.8</v>
      </c>
      <c r="S19" s="30">
        <v>4953</v>
      </c>
      <c r="T19" s="30">
        <v>5125.2</v>
      </c>
      <c r="U19" s="30">
        <v>5297.4</v>
      </c>
      <c r="V19" s="30">
        <v>5469.6</v>
      </c>
      <c r="W19" s="30">
        <v>5641.8</v>
      </c>
      <c r="X19" s="30">
        <v>5814</v>
      </c>
      <c r="Y19" s="30">
        <v>5986.2</v>
      </c>
      <c r="Z19" s="30">
        <v>6158.4</v>
      </c>
      <c r="AA19" s="30">
        <v>6330.6</v>
      </c>
    </row>
    <row r="20" spans="2:27" ht="12.75">
      <c r="B20" t="s">
        <v>44</v>
      </c>
      <c r="C20" s="30">
        <v>819</v>
      </c>
      <c r="D20" s="30">
        <v>965</v>
      </c>
      <c r="E20" s="30">
        <v>1111</v>
      </c>
      <c r="F20" s="30">
        <v>1257</v>
      </c>
      <c r="G20" s="30">
        <v>1403</v>
      </c>
      <c r="H20" s="30">
        <v>1549</v>
      </c>
      <c r="I20" s="30">
        <v>1695</v>
      </c>
      <c r="J20" s="30">
        <v>1841</v>
      </c>
      <c r="K20" s="30">
        <v>1987</v>
      </c>
      <c r="L20" s="30">
        <v>2133</v>
      </c>
      <c r="M20" s="30">
        <v>2279</v>
      </c>
      <c r="N20" s="30">
        <v>2425</v>
      </c>
      <c r="O20" s="30">
        <v>2527.2</v>
      </c>
      <c r="P20" s="30">
        <v>2629.4</v>
      </c>
      <c r="Q20" s="30">
        <v>2731.6</v>
      </c>
      <c r="R20" s="30">
        <v>2833.8</v>
      </c>
      <c r="S20" s="30">
        <v>2936</v>
      </c>
      <c r="T20" s="30">
        <v>3038.2</v>
      </c>
      <c r="U20" s="30">
        <v>3140.4</v>
      </c>
      <c r="V20" s="30">
        <v>3242.6</v>
      </c>
      <c r="W20" s="30">
        <v>3344.8</v>
      </c>
      <c r="X20" s="30">
        <v>3447</v>
      </c>
      <c r="Y20" s="30">
        <v>3549.2</v>
      </c>
      <c r="Z20" s="30">
        <v>3651.4</v>
      </c>
      <c r="AA20" s="30">
        <v>3753.6</v>
      </c>
    </row>
    <row r="21" spans="2:27" ht="12.75">
      <c r="B21" t="s">
        <v>45</v>
      </c>
      <c r="C21" s="30">
        <v>1071</v>
      </c>
      <c r="D21" s="30">
        <v>1261</v>
      </c>
      <c r="E21" s="30">
        <v>1451</v>
      </c>
      <c r="F21" s="30">
        <v>1641</v>
      </c>
      <c r="G21" s="30">
        <v>1831</v>
      </c>
      <c r="H21" s="30">
        <v>2021</v>
      </c>
      <c r="I21" s="30">
        <v>2211</v>
      </c>
      <c r="J21" s="30">
        <v>2401</v>
      </c>
      <c r="K21" s="30">
        <v>2591</v>
      </c>
      <c r="L21" s="30">
        <v>2781</v>
      </c>
      <c r="M21" s="30">
        <v>2971</v>
      </c>
      <c r="N21" s="30">
        <v>3161</v>
      </c>
      <c r="O21" s="30">
        <v>3294</v>
      </c>
      <c r="P21" s="30">
        <v>3427</v>
      </c>
      <c r="Q21" s="30">
        <v>3560</v>
      </c>
      <c r="R21" s="30">
        <v>3693</v>
      </c>
      <c r="S21" s="30">
        <v>3826</v>
      </c>
      <c r="T21" s="30">
        <v>3959</v>
      </c>
      <c r="U21" s="30">
        <v>4092</v>
      </c>
      <c r="V21" s="30">
        <v>4225</v>
      </c>
      <c r="W21" s="30">
        <v>4358</v>
      </c>
      <c r="X21" s="30">
        <v>4491</v>
      </c>
      <c r="Y21" s="30">
        <v>4624</v>
      </c>
      <c r="Z21" s="30">
        <v>4757</v>
      </c>
      <c r="AA21" s="30">
        <v>4890</v>
      </c>
    </row>
    <row r="22" spans="2:27" ht="12.75">
      <c r="B22" t="s">
        <v>43</v>
      </c>
      <c r="C22" s="30">
        <v>945</v>
      </c>
      <c r="D22" s="30">
        <v>1113</v>
      </c>
      <c r="E22" s="30">
        <v>1281</v>
      </c>
      <c r="F22" s="30">
        <v>1449</v>
      </c>
      <c r="G22" s="30">
        <v>1617</v>
      </c>
      <c r="H22" s="30">
        <v>1785</v>
      </c>
      <c r="I22" s="30">
        <v>1953</v>
      </c>
      <c r="J22" s="30">
        <v>2121</v>
      </c>
      <c r="K22" s="30">
        <v>2289</v>
      </c>
      <c r="L22" s="30">
        <v>2457</v>
      </c>
      <c r="M22" s="30">
        <v>2625</v>
      </c>
      <c r="N22" s="30">
        <v>2793</v>
      </c>
      <c r="O22" s="30">
        <v>2910.6</v>
      </c>
      <c r="P22" s="30">
        <v>3028.2</v>
      </c>
      <c r="Q22" s="30">
        <v>3145.8</v>
      </c>
      <c r="R22" s="30">
        <v>3263.4</v>
      </c>
      <c r="S22" s="30">
        <v>3381</v>
      </c>
      <c r="T22" s="30">
        <v>3498.6</v>
      </c>
      <c r="U22" s="30">
        <v>3616.2</v>
      </c>
      <c r="V22" s="30">
        <v>3733.8</v>
      </c>
      <c r="W22" s="30">
        <v>3851.4</v>
      </c>
      <c r="X22" s="30">
        <v>3969</v>
      </c>
      <c r="Y22" s="30">
        <v>4086.6</v>
      </c>
      <c r="Z22" s="30">
        <v>4204.2</v>
      </c>
      <c r="AA22" s="30">
        <v>4321.8</v>
      </c>
    </row>
    <row r="23" spans="2:27" ht="12.75">
      <c r="B23" t="s">
        <v>47</v>
      </c>
      <c r="C23" s="30">
        <v>945</v>
      </c>
      <c r="D23" s="30">
        <v>1113</v>
      </c>
      <c r="E23" s="30">
        <v>1281</v>
      </c>
      <c r="F23" s="30">
        <v>1449</v>
      </c>
      <c r="G23" s="30">
        <v>1617</v>
      </c>
      <c r="H23" s="30">
        <v>1785</v>
      </c>
      <c r="I23" s="30">
        <v>1953</v>
      </c>
      <c r="J23" s="30">
        <v>2121</v>
      </c>
      <c r="K23" s="30">
        <v>2289</v>
      </c>
      <c r="L23" s="30">
        <v>2457</v>
      </c>
      <c r="M23" s="30">
        <v>2625</v>
      </c>
      <c r="N23" s="30">
        <v>2793</v>
      </c>
      <c r="O23" s="30">
        <v>2910.6</v>
      </c>
      <c r="P23" s="30">
        <v>3028.2</v>
      </c>
      <c r="Q23" s="30">
        <v>3145.8</v>
      </c>
      <c r="R23" s="30">
        <v>3263.4</v>
      </c>
      <c r="S23" s="30">
        <v>3381</v>
      </c>
      <c r="T23" s="30">
        <v>3498.6</v>
      </c>
      <c r="U23" s="30">
        <v>3616.2</v>
      </c>
      <c r="V23" s="30">
        <v>3733.8</v>
      </c>
      <c r="W23" s="30">
        <v>3851.4</v>
      </c>
      <c r="X23" s="30">
        <v>3969</v>
      </c>
      <c r="Y23" s="30">
        <v>4086.6</v>
      </c>
      <c r="Z23" s="30">
        <v>4204.2</v>
      </c>
      <c r="AA23" s="30">
        <v>4321.8</v>
      </c>
    </row>
    <row r="24" spans="2:27" ht="12.75">
      <c r="B24" t="s">
        <v>48</v>
      </c>
      <c r="C24" s="30">
        <v>1197</v>
      </c>
      <c r="D24" s="30">
        <v>1410</v>
      </c>
      <c r="E24" s="30">
        <v>1623</v>
      </c>
      <c r="F24" s="30">
        <v>1836</v>
      </c>
      <c r="G24" s="30">
        <v>2049</v>
      </c>
      <c r="H24" s="30">
        <v>2262</v>
      </c>
      <c r="I24" s="30">
        <v>2475</v>
      </c>
      <c r="J24" s="30">
        <v>2688</v>
      </c>
      <c r="K24" s="30">
        <v>2901</v>
      </c>
      <c r="L24" s="30">
        <v>3114</v>
      </c>
      <c r="M24" s="30">
        <v>3327</v>
      </c>
      <c r="N24" s="30">
        <v>3540</v>
      </c>
      <c r="O24" s="30">
        <v>3689.1</v>
      </c>
      <c r="P24" s="30">
        <v>3838.2</v>
      </c>
      <c r="Q24" s="30">
        <v>3987.3</v>
      </c>
      <c r="R24" s="30">
        <v>4136.4</v>
      </c>
      <c r="S24" s="30">
        <v>4285.5</v>
      </c>
      <c r="T24" s="30">
        <v>4434.6</v>
      </c>
      <c r="U24" s="30">
        <v>4583.7</v>
      </c>
      <c r="V24" s="30">
        <v>4732.8</v>
      </c>
      <c r="W24" s="30">
        <v>4881.9</v>
      </c>
      <c r="X24" s="30">
        <v>5031</v>
      </c>
      <c r="Y24" s="30">
        <v>5180.1</v>
      </c>
      <c r="Z24" s="30">
        <v>5329.2</v>
      </c>
      <c r="AA24" s="30">
        <v>5478.3</v>
      </c>
    </row>
    <row r="25" spans="2:27" ht="12.75">
      <c r="B25" t="s">
        <v>58</v>
      </c>
      <c r="C25" s="30">
        <v>1575</v>
      </c>
      <c r="D25" s="30">
        <v>1855</v>
      </c>
      <c r="E25" s="30">
        <v>2135</v>
      </c>
      <c r="F25" s="30">
        <v>2415</v>
      </c>
      <c r="G25" s="30">
        <v>2695</v>
      </c>
      <c r="H25" s="30">
        <v>2975</v>
      </c>
      <c r="I25" s="30">
        <v>3255</v>
      </c>
      <c r="J25" s="30">
        <v>3535</v>
      </c>
      <c r="K25" s="30">
        <v>3815</v>
      </c>
      <c r="L25" s="30">
        <v>4095</v>
      </c>
      <c r="M25" s="30">
        <v>4375</v>
      </c>
      <c r="N25" s="30">
        <v>4655</v>
      </c>
      <c r="O25" s="30">
        <v>4851</v>
      </c>
      <c r="P25" s="30">
        <v>5047</v>
      </c>
      <c r="Q25" s="30">
        <v>5243</v>
      </c>
      <c r="R25" s="30">
        <v>5439</v>
      </c>
      <c r="S25" s="30">
        <v>5635</v>
      </c>
      <c r="T25" s="30">
        <v>5831</v>
      </c>
      <c r="U25" s="30">
        <v>6027</v>
      </c>
      <c r="V25" s="30">
        <v>6223</v>
      </c>
      <c r="W25" s="30">
        <v>6419</v>
      </c>
      <c r="X25" s="30">
        <v>6615</v>
      </c>
      <c r="Y25" s="30">
        <v>6811</v>
      </c>
      <c r="Z25" s="30">
        <v>7007</v>
      </c>
      <c r="AA25" s="30">
        <v>7203</v>
      </c>
    </row>
    <row r="26" spans="2:27" ht="12.75">
      <c r="B26" t="s">
        <v>50</v>
      </c>
      <c r="C26" s="30">
        <v>1008</v>
      </c>
      <c r="D26" s="30">
        <v>1187</v>
      </c>
      <c r="E26" s="30">
        <v>1366</v>
      </c>
      <c r="F26" s="30">
        <v>1545</v>
      </c>
      <c r="G26" s="30">
        <v>1724</v>
      </c>
      <c r="H26" s="30">
        <v>1903</v>
      </c>
      <c r="I26" s="30">
        <v>2082</v>
      </c>
      <c r="J26" s="30">
        <v>2261</v>
      </c>
      <c r="K26" s="30">
        <v>2440</v>
      </c>
      <c r="L26" s="30">
        <v>2619</v>
      </c>
      <c r="M26" s="30">
        <v>2798</v>
      </c>
      <c r="N26" s="30">
        <v>2977</v>
      </c>
      <c r="O26" s="30">
        <v>3102.3</v>
      </c>
      <c r="P26" s="30">
        <v>3227.6</v>
      </c>
      <c r="Q26" s="30">
        <v>3352.9</v>
      </c>
      <c r="R26" s="30">
        <v>3478.2</v>
      </c>
      <c r="S26" s="30">
        <v>3603.5</v>
      </c>
      <c r="T26" s="30">
        <v>3728.8</v>
      </c>
      <c r="U26" s="30">
        <v>3854.1</v>
      </c>
      <c r="V26" s="30">
        <v>3979.4</v>
      </c>
      <c r="W26" s="30">
        <v>4104.7</v>
      </c>
      <c r="X26" s="30">
        <v>4230</v>
      </c>
      <c r="Y26" s="30">
        <v>4355.3</v>
      </c>
      <c r="Z26" s="30">
        <v>4480.6</v>
      </c>
      <c r="AA26" s="30">
        <v>4605.9</v>
      </c>
    </row>
    <row r="27" spans="2:27" ht="12.75">
      <c r="B27" t="s">
        <v>51</v>
      </c>
      <c r="C27" s="30">
        <v>1008</v>
      </c>
      <c r="D27" s="30">
        <v>1187</v>
      </c>
      <c r="E27" s="30">
        <v>1366</v>
      </c>
      <c r="F27" s="30">
        <v>1545</v>
      </c>
      <c r="G27" s="30">
        <v>1724</v>
      </c>
      <c r="H27" s="30">
        <v>1903</v>
      </c>
      <c r="I27" s="30">
        <v>2082</v>
      </c>
      <c r="J27" s="30">
        <v>2261</v>
      </c>
      <c r="K27" s="30">
        <v>2440</v>
      </c>
      <c r="L27" s="30">
        <v>2619</v>
      </c>
      <c r="M27" s="30">
        <v>2798</v>
      </c>
      <c r="N27" s="30">
        <v>2977</v>
      </c>
      <c r="O27" s="30">
        <v>3102.3</v>
      </c>
      <c r="P27" s="30">
        <v>3227.6</v>
      </c>
      <c r="Q27" s="30">
        <v>3352.9</v>
      </c>
      <c r="R27" s="30">
        <v>3478.2</v>
      </c>
      <c r="S27" s="30">
        <v>3603.5</v>
      </c>
      <c r="T27" s="30">
        <v>3728.8</v>
      </c>
      <c r="U27" s="30">
        <v>3854.1</v>
      </c>
      <c r="V27" s="30">
        <v>3979.4</v>
      </c>
      <c r="W27" s="30">
        <v>4104.7</v>
      </c>
      <c r="X27" s="30">
        <v>4230</v>
      </c>
      <c r="Y27" s="30">
        <v>4355.3</v>
      </c>
      <c r="Z27" s="30">
        <v>4480.6</v>
      </c>
      <c r="AA27" s="30">
        <v>4605.9</v>
      </c>
    </row>
    <row r="28" spans="2:27" ht="12.75">
      <c r="B28" t="s">
        <v>52</v>
      </c>
      <c r="C28" s="30">
        <v>819</v>
      </c>
      <c r="D28" s="30">
        <v>965</v>
      </c>
      <c r="E28" s="30">
        <v>1111</v>
      </c>
      <c r="F28" s="30">
        <v>1257</v>
      </c>
      <c r="G28" s="30">
        <v>1403</v>
      </c>
      <c r="H28" s="30">
        <v>1549</v>
      </c>
      <c r="I28" s="30">
        <v>1695</v>
      </c>
      <c r="J28" s="30">
        <v>1841</v>
      </c>
      <c r="K28" s="30">
        <v>1987</v>
      </c>
      <c r="L28" s="30">
        <v>2133</v>
      </c>
      <c r="M28" s="30">
        <v>2279</v>
      </c>
      <c r="N28" s="30">
        <v>2425</v>
      </c>
      <c r="O28" s="30">
        <v>2527.2</v>
      </c>
      <c r="P28" s="30">
        <v>2629.4</v>
      </c>
      <c r="Q28" s="30">
        <v>2731.6</v>
      </c>
      <c r="R28" s="30">
        <v>2833.8</v>
      </c>
      <c r="S28" s="30">
        <v>2936</v>
      </c>
      <c r="T28" s="30">
        <v>3038.2</v>
      </c>
      <c r="U28" s="30">
        <v>3140.4</v>
      </c>
      <c r="V28" s="30">
        <v>3242.6</v>
      </c>
      <c r="W28" s="30">
        <v>3344.8</v>
      </c>
      <c r="X28" s="30">
        <v>3447</v>
      </c>
      <c r="Y28" s="30">
        <v>3549.2</v>
      </c>
      <c r="Z28" s="30">
        <v>3651.4</v>
      </c>
      <c r="AA28" s="30">
        <v>3753.6</v>
      </c>
    </row>
    <row r="29" spans="2:27" ht="12.75">
      <c r="B29" t="s">
        <v>54</v>
      </c>
      <c r="C29" s="30">
        <v>1260</v>
      </c>
      <c r="D29" s="30">
        <v>1484</v>
      </c>
      <c r="E29" s="30">
        <v>1708</v>
      </c>
      <c r="F29" s="30">
        <v>1932</v>
      </c>
      <c r="G29" s="30">
        <v>2156</v>
      </c>
      <c r="H29" s="30">
        <v>2380</v>
      </c>
      <c r="I29" s="30">
        <v>2604</v>
      </c>
      <c r="J29" s="30">
        <v>2828</v>
      </c>
      <c r="K29" s="30">
        <v>3052</v>
      </c>
      <c r="L29" s="30">
        <v>3276</v>
      </c>
      <c r="M29" s="30">
        <v>3500</v>
      </c>
      <c r="N29" s="30">
        <v>3724</v>
      </c>
      <c r="O29" s="30">
        <v>3880.8</v>
      </c>
      <c r="P29" s="30">
        <v>4037.6</v>
      </c>
      <c r="Q29" s="30">
        <v>4194.4</v>
      </c>
      <c r="R29" s="30">
        <v>4351.2</v>
      </c>
      <c r="S29" s="30">
        <v>4508</v>
      </c>
      <c r="T29" s="30">
        <v>4664.8</v>
      </c>
      <c r="U29" s="30">
        <v>4821.6</v>
      </c>
      <c r="V29" s="30">
        <v>4978.4</v>
      </c>
      <c r="W29" s="30">
        <v>5135.2</v>
      </c>
      <c r="X29" s="30">
        <v>5292</v>
      </c>
      <c r="Y29" s="30">
        <v>5448.8</v>
      </c>
      <c r="Z29" s="30">
        <v>5605.6</v>
      </c>
      <c r="AA29" s="30">
        <v>5762.4</v>
      </c>
    </row>
    <row r="30" spans="2:27" ht="12.75">
      <c r="B30" t="s">
        <v>32</v>
      </c>
      <c r="C30" s="30">
        <v>945</v>
      </c>
      <c r="D30" s="30">
        <v>1113</v>
      </c>
      <c r="E30" s="30">
        <v>1281</v>
      </c>
      <c r="F30" s="30">
        <v>1449</v>
      </c>
      <c r="G30" s="30">
        <v>1617</v>
      </c>
      <c r="H30" s="30">
        <v>1785</v>
      </c>
      <c r="I30" s="30">
        <v>1953</v>
      </c>
      <c r="J30" s="30">
        <v>2121</v>
      </c>
      <c r="K30" s="30">
        <v>2289</v>
      </c>
      <c r="L30" s="30">
        <v>2457</v>
      </c>
      <c r="M30" s="30">
        <v>2625</v>
      </c>
      <c r="N30" s="30">
        <v>2793</v>
      </c>
      <c r="O30" s="30">
        <v>2910.6</v>
      </c>
      <c r="P30" s="30">
        <v>3028.2</v>
      </c>
      <c r="Q30" s="30">
        <v>3145.8</v>
      </c>
      <c r="R30" s="30">
        <v>3263.4</v>
      </c>
      <c r="S30" s="30">
        <v>3381</v>
      </c>
      <c r="T30" s="30">
        <v>3498.6</v>
      </c>
      <c r="U30" s="30">
        <v>3616.2</v>
      </c>
      <c r="V30" s="30">
        <v>3733.8</v>
      </c>
      <c r="W30" s="30">
        <v>3851.4</v>
      </c>
      <c r="X30" s="30">
        <v>3969</v>
      </c>
      <c r="Y30" s="30">
        <v>4086.6</v>
      </c>
      <c r="Z30" s="30">
        <v>4204.2</v>
      </c>
      <c r="AA30" s="30">
        <v>4321.8</v>
      </c>
    </row>
    <row r="31" spans="2:27" ht="12.75">
      <c r="B31" t="s">
        <v>59</v>
      </c>
      <c r="C31" s="30">
        <v>882</v>
      </c>
      <c r="D31" s="30">
        <v>1039</v>
      </c>
      <c r="E31" s="30">
        <v>1196</v>
      </c>
      <c r="F31" s="30">
        <v>1353</v>
      </c>
      <c r="G31" s="30">
        <v>1510</v>
      </c>
      <c r="H31" s="30">
        <v>1667</v>
      </c>
      <c r="I31" s="30">
        <v>1824</v>
      </c>
      <c r="J31" s="30">
        <v>1981</v>
      </c>
      <c r="K31" s="30">
        <v>2138</v>
      </c>
      <c r="L31" s="30">
        <v>2295</v>
      </c>
      <c r="M31" s="30">
        <v>2452</v>
      </c>
      <c r="N31" s="30">
        <v>2609</v>
      </c>
      <c r="O31" s="30">
        <v>2718.9</v>
      </c>
      <c r="P31" s="30">
        <v>2828.8</v>
      </c>
      <c r="Q31" s="30">
        <v>2938.7</v>
      </c>
      <c r="R31" s="30">
        <v>3048.6</v>
      </c>
      <c r="S31" s="30">
        <v>3158.5</v>
      </c>
      <c r="T31" s="30">
        <v>3268.4</v>
      </c>
      <c r="U31" s="30">
        <v>3378.3</v>
      </c>
      <c r="V31" s="30">
        <v>3488.2</v>
      </c>
      <c r="W31" s="30">
        <v>3598.1</v>
      </c>
      <c r="X31" s="30">
        <v>3708</v>
      </c>
      <c r="Y31" s="30">
        <v>3817.9</v>
      </c>
      <c r="Z31" s="30">
        <v>3927.8</v>
      </c>
      <c r="AA31" s="30">
        <v>4037.7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" sqref="B1:C31"/>
    </sheetView>
  </sheetViews>
  <sheetFormatPr defaultColWidth="9.140625" defaultRowHeight="12.75"/>
  <sheetData>
    <row r="1" ht="12.75">
      <c r="C1">
        <v>1</v>
      </c>
    </row>
    <row r="2" spans="1:3" ht="12.75">
      <c r="A2" t="s">
        <v>0</v>
      </c>
      <c r="B2" t="s">
        <v>37</v>
      </c>
      <c r="C2">
        <v>400</v>
      </c>
    </row>
    <row r="3" spans="1:3" ht="12.75">
      <c r="A3" t="s">
        <v>1</v>
      </c>
      <c r="B3" t="s">
        <v>38</v>
      </c>
      <c r="C3">
        <v>500</v>
      </c>
    </row>
    <row r="4" spans="1:3" ht="12.75">
      <c r="A4" t="s">
        <v>2</v>
      </c>
      <c r="B4" t="s">
        <v>39</v>
      </c>
      <c r="C4">
        <v>400</v>
      </c>
    </row>
    <row r="5" spans="1:3" ht="12.75">
      <c r="A5" t="s">
        <v>16</v>
      </c>
      <c r="B5" t="s">
        <v>40</v>
      </c>
      <c r="C5">
        <v>400</v>
      </c>
    </row>
    <row r="6" spans="1:3" ht="12.75">
      <c r="A6" t="s">
        <v>3</v>
      </c>
      <c r="B6" t="s">
        <v>41</v>
      </c>
      <c r="C6">
        <v>400</v>
      </c>
    </row>
    <row r="7" spans="1:3" ht="12.75">
      <c r="A7" t="s">
        <v>17</v>
      </c>
      <c r="B7" t="s">
        <v>10</v>
      </c>
      <c r="C7">
        <v>500</v>
      </c>
    </row>
    <row r="8" spans="1:3" ht="12.75">
      <c r="A8" t="s">
        <v>18</v>
      </c>
      <c r="B8" t="s">
        <v>11</v>
      </c>
      <c r="C8">
        <v>600</v>
      </c>
    </row>
    <row r="9" spans="1:3" ht="12.75">
      <c r="A9" t="s">
        <v>19</v>
      </c>
      <c r="B9" t="s">
        <v>12</v>
      </c>
      <c r="C9">
        <v>500</v>
      </c>
    </row>
    <row r="10" spans="1:3" ht="12.75">
      <c r="A10" t="s">
        <v>20</v>
      </c>
      <c r="B10" t="s">
        <v>13</v>
      </c>
      <c r="C10">
        <v>500</v>
      </c>
    </row>
    <row r="11" spans="1:3" ht="12.75">
      <c r="A11" t="s">
        <v>21</v>
      </c>
      <c r="B11" t="s">
        <v>14</v>
      </c>
      <c r="C11">
        <v>500</v>
      </c>
    </row>
    <row r="12" spans="1:3" ht="12.75">
      <c r="A12" t="s">
        <v>22</v>
      </c>
      <c r="B12" t="s">
        <v>15</v>
      </c>
      <c r="C12">
        <v>400</v>
      </c>
    </row>
    <row r="13" spans="1:3" ht="12.75">
      <c r="A13" t="s">
        <v>23</v>
      </c>
      <c r="B13" t="s">
        <v>42</v>
      </c>
      <c r="C13">
        <v>500</v>
      </c>
    </row>
    <row r="14" spans="1:3" ht="12.75">
      <c r="A14" t="s">
        <v>24</v>
      </c>
      <c r="B14" t="s">
        <v>43</v>
      </c>
      <c r="C14">
        <v>600</v>
      </c>
    </row>
    <row r="15" spans="1:3" ht="12.75">
      <c r="A15" t="s">
        <v>25</v>
      </c>
      <c r="B15" t="s">
        <v>44</v>
      </c>
      <c r="C15">
        <v>600</v>
      </c>
    </row>
    <row r="16" spans="1:3" ht="12.75">
      <c r="A16" t="s">
        <v>4</v>
      </c>
      <c r="B16" t="s">
        <v>45</v>
      </c>
      <c r="C16">
        <v>500</v>
      </c>
    </row>
    <row r="17" spans="1:3" ht="12.75">
      <c r="A17" t="s">
        <v>5</v>
      </c>
      <c r="B17" t="s">
        <v>46</v>
      </c>
      <c r="C17">
        <v>400</v>
      </c>
    </row>
    <row r="18" spans="1:3" ht="12.75">
      <c r="A18" t="s">
        <v>26</v>
      </c>
      <c r="B18" t="s">
        <v>47</v>
      </c>
      <c r="C18">
        <v>600</v>
      </c>
    </row>
    <row r="19" spans="1:3" ht="12.75">
      <c r="A19" t="s">
        <v>27</v>
      </c>
      <c r="B19" t="s">
        <v>48</v>
      </c>
      <c r="C19">
        <v>400</v>
      </c>
    </row>
    <row r="20" spans="1:3" ht="12.75">
      <c r="A20" t="s">
        <v>28</v>
      </c>
      <c r="B20" t="s">
        <v>49</v>
      </c>
      <c r="C20">
        <v>300</v>
      </c>
    </row>
    <row r="21" spans="1:3" ht="12.75">
      <c r="A21" t="s">
        <v>29</v>
      </c>
      <c r="B21" t="s">
        <v>50</v>
      </c>
      <c r="C21">
        <v>500</v>
      </c>
    </row>
    <row r="22" spans="1:3" ht="12.75">
      <c r="A22" t="s">
        <v>30</v>
      </c>
      <c r="B22" t="s">
        <v>51</v>
      </c>
      <c r="C22">
        <v>600</v>
      </c>
    </row>
    <row r="23" spans="1:3" ht="12.75">
      <c r="A23" t="s">
        <v>6</v>
      </c>
      <c r="B23" t="s">
        <v>52</v>
      </c>
      <c r="C23">
        <v>500</v>
      </c>
    </row>
    <row r="24" spans="1:3" ht="12.75">
      <c r="A24" t="s">
        <v>31</v>
      </c>
      <c r="B24" t="s">
        <v>32</v>
      </c>
      <c r="C24">
        <v>400</v>
      </c>
    </row>
    <row r="25" spans="1:3" ht="12.75">
      <c r="A25" t="s">
        <v>33</v>
      </c>
      <c r="B25" t="s">
        <v>53</v>
      </c>
      <c r="C25">
        <v>800</v>
      </c>
    </row>
    <row r="26" spans="1:3" ht="12.75">
      <c r="A26" t="s">
        <v>34</v>
      </c>
      <c r="B26" t="s">
        <v>54</v>
      </c>
      <c r="C26">
        <v>800</v>
      </c>
    </row>
    <row r="27" spans="1:3" ht="12.75">
      <c r="A27" t="s">
        <v>7</v>
      </c>
      <c r="B27" t="s">
        <v>55</v>
      </c>
      <c r="C27">
        <v>600</v>
      </c>
    </row>
    <row r="28" spans="1:3" ht="12.75">
      <c r="A28" t="s">
        <v>35</v>
      </c>
      <c r="B28" t="s">
        <v>56</v>
      </c>
      <c r="C28">
        <v>800</v>
      </c>
    </row>
    <row r="29" spans="1:3" ht="12.75">
      <c r="A29" t="s">
        <v>8</v>
      </c>
      <c r="B29" t="s">
        <v>57</v>
      </c>
      <c r="C29">
        <v>400</v>
      </c>
    </row>
    <row r="30" spans="1:3" ht="12.75">
      <c r="A30" t="s">
        <v>36</v>
      </c>
      <c r="B30" t="s">
        <v>58</v>
      </c>
      <c r="C30">
        <v>800</v>
      </c>
    </row>
    <row r="31" spans="1:3" ht="12.75">
      <c r="A31" t="s">
        <v>9</v>
      </c>
      <c r="B31" t="s">
        <v>59</v>
      </c>
      <c r="C31">
        <v>600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Korada</dc:creator>
  <cp:keywords/>
  <dc:description/>
  <cp:lastModifiedBy>borutk</cp:lastModifiedBy>
  <cp:lastPrinted>2009-03-02T07:09:42Z</cp:lastPrinted>
  <dcterms:created xsi:type="dcterms:W3CDTF">2008-04-06T20:27:30Z</dcterms:created>
  <dcterms:modified xsi:type="dcterms:W3CDTF">2010-01-29T14:47:26Z</dcterms:modified>
  <cp:category/>
  <cp:version/>
  <cp:contentType/>
  <cp:contentStatus/>
</cp:coreProperties>
</file>