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7320" activeTab="0"/>
  </bookViews>
  <sheets>
    <sheet name="VETPRO" sheetId="1" r:id="rId1"/>
    <sheet name="ZneskiVETPRO-Bivanje" sheetId="2" r:id="rId2"/>
    <sheet name="ZneskiVETPRO-Potni_stroski" sheetId="3" r:id="rId3"/>
  </sheets>
  <externalReferences>
    <externalReference r:id="rId6"/>
  </externalReferences>
  <definedNames>
    <definedName name="drzave">'ZneskiVETPRO-Bivanje'!$B$2:$B$31</definedName>
    <definedName name="drzave1">'VETPRO'!$AA$2:$AA$32</definedName>
    <definedName name="Države">'[1]List1'!$B$2:$B$32</definedName>
    <definedName name="Tabel">#REF!</definedName>
    <definedName name="Tabel1" localSheetId="2">'ZneskiVETPRO-Potni_stroski'!$B$1:$O$31</definedName>
    <definedName name="Tabel1">'ZneskiVETPRO-Bivanje'!$B$1:$O$31</definedName>
    <definedName name="Tabel2">'ZneskiVETPRO-Potni_stroski'!$B$1:$C$31</definedName>
    <definedName name="Tabel3">#REF!</definedName>
  </definedNames>
  <calcPr fullCalcOnLoad="1"/>
</workbook>
</file>

<file path=xl/comments1.xml><?xml version="1.0" encoding="utf-8"?>
<comments xmlns="http://schemas.openxmlformats.org/spreadsheetml/2006/main">
  <authors>
    <author>borutk</author>
  </authors>
  <commentList>
    <comment ref="E4" authorId="0">
      <text>
        <r>
          <rPr>
            <sz val="8"/>
            <rFont val="Tahoma"/>
            <family val="2"/>
          </rPr>
          <t xml:space="preserve">
ZNESEK ZA PRIPRAVO JE LAHKO MAKSIMALNO 10% CELOTNEGA PRORAČUNA</t>
        </r>
      </text>
    </comment>
    <comment ref="K4" authorId="0">
      <text>
        <r>
          <rPr>
            <sz val="8"/>
            <rFont val="Tahoma"/>
            <family val="2"/>
          </rPr>
          <t xml:space="preserve">
ZNESEK ZA PRIPRAVO JE LAHKO MAKSIMALNO 10% CELOTNEGA PRORAČUNA</t>
        </r>
      </text>
    </comment>
  </commentList>
</comments>
</file>

<file path=xl/sharedStrings.xml><?xml version="1.0" encoding="utf-8"?>
<sst xmlns="http://schemas.openxmlformats.org/spreadsheetml/2006/main" count="153" uniqueCount="89">
  <si>
    <t xml:space="preserve">Belgique/Belgie </t>
  </si>
  <si>
    <t>Balgarija</t>
  </si>
  <si>
    <t xml:space="preserve">Ceska Republika </t>
  </si>
  <si>
    <t xml:space="preserve">Deutschland </t>
  </si>
  <si>
    <t xml:space="preserve">Luxembourg </t>
  </si>
  <si>
    <t xml:space="preserve">Magyarorszag </t>
  </si>
  <si>
    <t>Romania</t>
  </si>
  <si>
    <t xml:space="preserve">United Kingdom </t>
  </si>
  <si>
    <t xml:space="preserve">Liechtenstein </t>
  </si>
  <si>
    <t xml:space="preserve">Turkey </t>
  </si>
  <si>
    <t>EE</t>
  </si>
  <si>
    <t>EL</t>
  </si>
  <si>
    <t>ES</t>
  </si>
  <si>
    <t>FR</t>
  </si>
  <si>
    <t>IE</t>
  </si>
  <si>
    <t>IT</t>
  </si>
  <si>
    <t xml:space="preserve">Danmark </t>
  </si>
  <si>
    <t xml:space="preserve">Eesti </t>
  </si>
  <si>
    <t xml:space="preserve">Ellas </t>
  </si>
  <si>
    <t xml:space="preserve">Espana </t>
  </si>
  <si>
    <t xml:space="preserve">France </t>
  </si>
  <si>
    <t xml:space="preserve">Eire/Ireland </t>
  </si>
  <si>
    <t xml:space="preserve">Italia </t>
  </si>
  <si>
    <t xml:space="preserve">Kypros </t>
  </si>
  <si>
    <t xml:space="preserve">Latvija </t>
  </si>
  <si>
    <t xml:space="preserve">Lietuva </t>
  </si>
  <si>
    <t xml:space="preserve">Malta </t>
  </si>
  <si>
    <t xml:space="preserve">Nederland </t>
  </si>
  <si>
    <t xml:space="preserve">Oesterreich </t>
  </si>
  <si>
    <t xml:space="preserve">Polska </t>
  </si>
  <si>
    <t xml:space="preserve">Portugal </t>
  </si>
  <si>
    <t xml:space="preserve">Slovensko </t>
  </si>
  <si>
    <t>SK</t>
  </si>
  <si>
    <t xml:space="preserve">Suomi </t>
  </si>
  <si>
    <t xml:space="preserve">Sverige </t>
  </si>
  <si>
    <t xml:space="preserve">Island </t>
  </si>
  <si>
    <t xml:space="preserve">Norge </t>
  </si>
  <si>
    <t>BE</t>
  </si>
  <si>
    <t>BG</t>
  </si>
  <si>
    <t>CZ</t>
  </si>
  <si>
    <t>DK</t>
  </si>
  <si>
    <t>DE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</si>
  <si>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</si>
  <si>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</si>
  <si>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</si>
  <si>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</si>
  <si>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</si>
  <si>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</si>
  <si>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</si>
  <si>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</si>
  <si>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</si>
  <si>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</si>
  <si>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</si>
  <si>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FI</t>
  </si>
  <si>
    <t>SE</t>
  </si>
  <si>
    <t>UK</t>
  </si>
  <si>
    <t>IS</t>
  </si>
  <si>
    <t>LI</t>
  </si>
  <si>
    <t>NO</t>
  </si>
  <si>
    <t>TR</t>
  </si>
  <si>
    <t>STROŠKI VODENJA</t>
  </si>
  <si>
    <t>ŠT. UDEL.</t>
  </si>
  <si>
    <t>SKUPAJ</t>
  </si>
  <si>
    <t>STROŠKI PRIPRAVE</t>
  </si>
  <si>
    <t>STROŠKI PREVOZA</t>
  </si>
  <si>
    <t>STROŠKI NAMESTITVE</t>
  </si>
  <si>
    <t>DRŽAVA</t>
  </si>
  <si>
    <t>ŠT.UDEL.</t>
  </si>
  <si>
    <t>TRAJANJE V TEDNIH</t>
  </si>
  <si>
    <t>DELNI ZNESEK</t>
  </si>
  <si>
    <t>x</t>
  </si>
  <si>
    <t>SKUPAJ - MAKSIMALEN ZNESEK GLEDE NA PRAVILA</t>
  </si>
  <si>
    <t>Stolpec1</t>
  </si>
  <si>
    <t>DEJANSKO ZAPROŠEN</t>
  </si>
  <si>
    <t>razmerje priprava/skupni budget</t>
  </si>
  <si>
    <t>maksimalen znesek za priprava</t>
  </si>
  <si>
    <t>POTNI STROŠKI (max)</t>
  </si>
  <si>
    <t>BIVANJE (max)</t>
  </si>
  <si>
    <t>NAMESTITVE/IZMENJAVE:</t>
  </si>
  <si>
    <t>Postopek vnosa:</t>
  </si>
  <si>
    <t>3. vpiše trajanje (obvezno v tednih)</t>
  </si>
  <si>
    <t>6. v stolpec K se vnese zneske iz prijavnice in se primerja</t>
  </si>
  <si>
    <t>1. stroški bivanja: iz seznama se izbere državo</t>
  </si>
  <si>
    <t>!!!! ZA IZRAČUN JE POTREBEN VNOS DRŽAVE, ŠT. UDEL. IN TRAJANJA</t>
  </si>
  <si>
    <t>!!! V KOLIKOR SE ZNESEK PRI PRIPRAVI POBRAVA RDEČE POMENI, DA JE ZNESEK ZA PRIPRAVO PREVISOK</t>
  </si>
  <si>
    <t>2. vpiše se število udeležencev</t>
  </si>
  <si>
    <t>5. vnese se število udeležencev za pripravo</t>
  </si>
  <si>
    <t>4. vnese se število udeležencev za vodenje</t>
  </si>
  <si>
    <t>VETPRO</t>
  </si>
</sst>
</file>

<file path=xl/styles.xml><?xml version="1.0" encoding="utf-8"?>
<styleSheet xmlns="http://schemas.openxmlformats.org/spreadsheetml/2006/main">
  <numFmts count="6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&quot;kr&quot;\ #,##0_);\(&quot;kr&quot;\ #,##0\)"/>
    <numFmt numFmtId="180" formatCode="&quot;kr&quot;\ #,##0_);[Red]\(&quot;kr&quot;\ #,##0\)"/>
    <numFmt numFmtId="181" formatCode="&quot;kr&quot;\ #,##0.00_);\(&quot;kr&quot;\ #,##0.00\)"/>
    <numFmt numFmtId="182" formatCode="&quot;kr&quot;\ #,##0.00_);[Red]\(&quot;kr&quot;\ #,##0.00\)"/>
    <numFmt numFmtId="183" formatCode="_(&quot;kr&quot;\ * #,##0_);_(&quot;kr&quot;\ * \(#,##0\);_(&quot;kr&quot;\ * &quot;-&quot;_);_(@_)"/>
    <numFmt numFmtId="184" formatCode="_(* #,##0_);_(* \(#,##0\);_(* &quot;-&quot;_);_(@_)"/>
    <numFmt numFmtId="185" formatCode="_(&quot;kr&quot;\ * #,##0.00_);_(&quot;kr&quot;\ * \(#,##0.00\);_(&quot;kr&quot;\ * &quot;-&quot;??_);_(@_)"/>
    <numFmt numFmtId="186" formatCode="_(* #,##0.00_);_(* \(#,##0.00\);_(* &quot;-&quot;??_);_(@_)"/>
    <numFmt numFmtId="187" formatCode="#,##0\ &quot;F&quot;;\-#,##0\ &quot;F&quot;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_-* #,##0\ &quot;F&quot;_-;\-* #,##0\ &quot;F&quot;_-;_-* &quot;-&quot;\ &quot;F&quot;_-;_-@_-"/>
    <numFmt numFmtId="192" formatCode="_-* #,##0\ _F_-;\-* #,##0\ _F_-;_-* &quot;-&quot;\ _F_-;_-@_-"/>
    <numFmt numFmtId="193" formatCode="_-* #,##0.00\ &quot;F&quot;_-;\-* #,##0.00\ &quot;F&quot;_-;_-* &quot;-&quot;??\ &quot;F&quot;_-;_-@_-"/>
    <numFmt numFmtId="194" formatCode="_-* #,##0.00\ _F_-;\-* #,##0.00\ _F_-;_-* &quot;-&quot;??\ _F_-;_-@_-"/>
    <numFmt numFmtId="195" formatCode="#,##0\ &quot;Ft&quot;;\-#,##0\ &quot;Ft&quot;"/>
    <numFmt numFmtId="196" formatCode="#,##0\ &quot;Ft&quot;;[Red]\-#,##0\ &quot;Ft&quot;"/>
    <numFmt numFmtId="197" formatCode="#,##0.00\ &quot;Ft&quot;;\-#,##0.00\ &quot;Ft&quot;"/>
    <numFmt numFmtId="198" formatCode="#,##0.00\ &quot;Ft&quot;;[Red]\-#,##0.00\ &quot;Ft&quot;"/>
    <numFmt numFmtId="199" formatCode="_-* #,##0\ &quot;Ft&quot;_-;\-* #,##0\ &quot;Ft&quot;_-;_-* &quot;-&quot;\ &quot;Ft&quot;_-;_-@_-"/>
    <numFmt numFmtId="200" formatCode="_-* #,##0\ _F_t_-;\-* #,##0\ _F_t_-;_-* &quot;-&quot;\ _F_t_-;_-@_-"/>
    <numFmt numFmtId="201" formatCode="_-* #,##0.00\ &quot;Ft&quot;_-;\-* #,##0.00\ &quot;Ft&quot;_-;_-* &quot;-&quot;??\ &quot;Ft&quot;_-;_-@_-"/>
    <numFmt numFmtId="202" formatCode="_-* #,##0.00\ _F_t_-;\-* #,##0.00\ _F_t_-;_-* &quot;-&quot;??\ _F_t_-;_-@_-"/>
    <numFmt numFmtId="203" formatCode="#,##0\ &quot;TL&quot;;\-#,##0\ &quot;TL&quot;"/>
    <numFmt numFmtId="204" formatCode="#,##0\ &quot;TL&quot;;[Red]\-#,##0\ &quot;TL&quot;"/>
    <numFmt numFmtId="205" formatCode="#,##0.00\ &quot;TL&quot;;\-#,##0.00\ &quot;TL&quot;"/>
    <numFmt numFmtId="206" formatCode="#,##0.00\ &quot;TL&quot;;[Red]\-#,##0.00\ &quot;TL&quot;"/>
    <numFmt numFmtId="207" formatCode="_-* #,##0\ &quot;TL&quot;_-;\-* #,##0\ &quot;TL&quot;_-;_-* &quot;-&quot;\ &quot;TL&quot;_-;_-@_-"/>
    <numFmt numFmtId="208" formatCode="_-* #,##0\ _T_L_-;\-* #,##0\ _T_L_-;_-* &quot;-&quot;\ _T_L_-;_-@_-"/>
    <numFmt numFmtId="209" formatCode="_-* #,##0.00\ &quot;TL&quot;_-;\-* #,##0.00\ &quot;TL&quot;_-;_-* &quot;-&quot;??\ &quot;TL&quot;_-;_-@_-"/>
    <numFmt numFmtId="210" formatCode="_-* #,##0.00\ _T_L_-;\-* #,##0.00\ _T_L_-;_-* &quot;-&quot;??\ _T_L_-;_-@_-"/>
    <numFmt numFmtId="211" formatCode="&quot;Vrai&quot;;&quot;Vrai&quot;;&quot;Faux&quot;"/>
    <numFmt numFmtId="212" formatCode="&quot;Actif&quot;;&quot;Actif&quot;;&quot;Inactif&quot;"/>
    <numFmt numFmtId="213" formatCode="[$-41F]dd\ mmmm\ yyyy\ dddd"/>
    <numFmt numFmtId="214" formatCode="yyyy\-mm\-dd"/>
    <numFmt numFmtId="215" formatCode="m/d/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[$-809]d\.\ mmmm\ yyyy"/>
    <numFmt numFmtId="221" formatCode="#,##0.00\ &quot;€&quot;"/>
    <numFmt numFmtId="222" formatCode="mmm/yyyy"/>
    <numFmt numFmtId="223" formatCode="0.0%"/>
    <numFmt numFmtId="224" formatCode="#,##0\ &quot;€&quot;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3"/>
      <color indexed="12"/>
      <name val="Arial"/>
      <family val="2"/>
    </font>
    <font>
      <sz val="13"/>
      <color indexed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36" borderId="10" xfId="0" applyFont="1" applyFill="1" applyBorder="1" applyAlignment="1">
      <alignment wrapText="1"/>
    </xf>
    <xf numFmtId="0" fontId="8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23" fontId="2" fillId="0" borderId="0" xfId="60" applyNumberFormat="1" applyFont="1" applyAlignment="1">
      <alignment/>
    </xf>
    <xf numFmtId="172" fontId="2" fillId="0" borderId="0" xfId="0" applyNumberFormat="1" applyFont="1" applyAlignment="1">
      <alignment/>
    </xf>
    <xf numFmtId="0" fontId="11" fillId="37" borderId="10" xfId="0" applyFont="1" applyFill="1" applyBorder="1" applyAlignment="1">
      <alignment wrapText="1"/>
    </xf>
    <xf numFmtId="0" fontId="2" fillId="38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12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0" fontId="4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_elsoli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1219200</xdr:colOff>
      <xdr:row>8</xdr:row>
      <xdr:rowOff>133350</xdr:rowOff>
    </xdr:from>
    <xdr:to>
      <xdr:col>4</xdr:col>
      <xdr:colOff>1219200</xdr:colOff>
      <xdr:row>14</xdr:row>
      <xdr:rowOff>85725</xdr:rowOff>
    </xdr:to>
    <xdr:sp>
      <xdr:nvSpPr>
        <xdr:cNvPr id="1" name="Line 8"/>
        <xdr:cNvSpPr>
          <a:spLocks/>
        </xdr:cNvSpPr>
      </xdr:nvSpPr>
      <xdr:spPr>
        <a:xfrm flipV="1">
          <a:off x="5762625" y="2276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1485900</xdr:colOff>
      <xdr:row>8</xdr:row>
      <xdr:rowOff>114300</xdr:rowOff>
    </xdr:from>
    <xdr:to>
      <xdr:col>10</xdr:col>
      <xdr:colOff>619125</xdr:colOff>
      <xdr:row>13</xdr:row>
      <xdr:rowOff>142875</xdr:rowOff>
    </xdr:to>
    <xdr:sp>
      <xdr:nvSpPr>
        <xdr:cNvPr id="2" name="Line 9"/>
        <xdr:cNvSpPr>
          <a:spLocks/>
        </xdr:cNvSpPr>
      </xdr:nvSpPr>
      <xdr:spPr>
        <a:xfrm flipH="1" flipV="1">
          <a:off x="6029325" y="2257425"/>
          <a:ext cx="12858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2095500</xdr:colOff>
      <xdr:row>12</xdr:row>
      <xdr:rowOff>152400</xdr:rowOff>
    </xdr:from>
    <xdr:to>
      <xdr:col>11</xdr:col>
      <xdr:colOff>228600</xdr:colOff>
      <xdr:row>14</xdr:row>
      <xdr:rowOff>66675</xdr:rowOff>
    </xdr:to>
    <xdr:sp>
      <xdr:nvSpPr>
        <xdr:cNvPr id="3" name="Line 8"/>
        <xdr:cNvSpPr>
          <a:spLocks/>
        </xdr:cNvSpPr>
      </xdr:nvSpPr>
      <xdr:spPr>
        <a:xfrm flipH="1">
          <a:off x="2095500" y="2800350"/>
          <a:ext cx="5905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</xdr:row>
      <xdr:rowOff>104775</xdr:rowOff>
    </xdr:from>
    <xdr:to>
      <xdr:col>11</xdr:col>
      <xdr:colOff>485775</xdr:colOff>
      <xdr:row>12</xdr:row>
      <xdr:rowOff>152400</xdr:rowOff>
    </xdr:to>
    <xdr:sp>
      <xdr:nvSpPr>
        <xdr:cNvPr id="4" name="Line 9"/>
        <xdr:cNvSpPr>
          <a:spLocks/>
        </xdr:cNvSpPr>
      </xdr:nvSpPr>
      <xdr:spPr>
        <a:xfrm flipV="1">
          <a:off x="8020050" y="676275"/>
          <a:ext cx="23812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LEONARDO\LEONARDO%20MOBILITY\2007\IZRACUNI2007po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TPRO"/>
      <sheetName val="IVT"/>
      <sheetName val="PLM 1"/>
      <sheetName val="PLM"/>
      <sheetName val="List1"/>
      <sheetName val="4655"/>
      <sheetName val="4822"/>
      <sheetName val="4823"/>
      <sheetName val="4833"/>
      <sheetName val="5208"/>
      <sheetName val="4802"/>
      <sheetName val="4614"/>
      <sheetName val="4799"/>
      <sheetName val="4653"/>
      <sheetName val="4612"/>
      <sheetName val="4610"/>
      <sheetName val="5207"/>
      <sheetName val="4656"/>
      <sheetName val="4661"/>
      <sheetName val="4824"/>
      <sheetName val="4800"/>
      <sheetName val="4609"/>
      <sheetName val="4651"/>
      <sheetName val="4821"/>
      <sheetName val="4607"/>
      <sheetName val="4652"/>
      <sheetName val="5067"/>
      <sheetName val="4674"/>
      <sheetName val="5254"/>
      <sheetName val="4826"/>
      <sheetName val="4664"/>
      <sheetName val="4830"/>
      <sheetName val="4613"/>
      <sheetName val="4611"/>
      <sheetName val="4616"/>
      <sheetName val="4662"/>
      <sheetName val="5205"/>
      <sheetName val="4663"/>
      <sheetName val="4663 (2)"/>
      <sheetName val="4832"/>
    </sheetNames>
    <sheetDataSet>
      <sheetData sheetId="4">
        <row r="2">
          <cell r="B2" t="str">
            <v>BE </v>
          </cell>
        </row>
        <row r="3">
          <cell r="B3" t="str">
            <v>BG </v>
          </cell>
        </row>
        <row r="4">
          <cell r="B4" t="str">
            <v>CZ </v>
          </cell>
        </row>
        <row r="5">
          <cell r="B5" t="str">
            <v>DK </v>
          </cell>
        </row>
        <row r="6">
          <cell r="B6" t="str">
            <v>DE </v>
          </cell>
        </row>
        <row r="7">
          <cell r="B7" t="str">
            <v>EE </v>
          </cell>
        </row>
        <row r="8">
          <cell r="B8" t="str">
            <v>EL </v>
          </cell>
        </row>
        <row r="9">
          <cell r="B9" t="str">
            <v>ES </v>
          </cell>
        </row>
        <row r="10">
          <cell r="B10" t="str">
            <v>FR </v>
          </cell>
        </row>
        <row r="11">
          <cell r="B11" t="str">
            <v>IE </v>
          </cell>
        </row>
        <row r="12">
          <cell r="B12" t="str">
            <v>IT </v>
          </cell>
        </row>
        <row r="13">
          <cell r="B13" t="str">
            <v>CY </v>
          </cell>
        </row>
        <row r="14">
          <cell r="B14" t="str">
            <v>LV </v>
          </cell>
        </row>
        <row r="15">
          <cell r="B15" t="str">
            <v>LT </v>
          </cell>
        </row>
        <row r="16">
          <cell r="B16" t="str">
            <v>LU </v>
          </cell>
        </row>
        <row r="17">
          <cell r="B17" t="str">
            <v>HU </v>
          </cell>
        </row>
        <row r="18">
          <cell r="B18" t="str">
            <v>MT </v>
          </cell>
        </row>
        <row r="19">
          <cell r="B19" t="str">
            <v>NL </v>
          </cell>
        </row>
        <row r="20">
          <cell r="B20" t="str">
            <v>AT </v>
          </cell>
        </row>
        <row r="21">
          <cell r="B21" t="str">
            <v>PL </v>
          </cell>
        </row>
        <row r="22">
          <cell r="B22" t="str">
            <v>PT </v>
          </cell>
        </row>
        <row r="23">
          <cell r="B23" t="str">
            <v>RO </v>
          </cell>
        </row>
        <row r="24">
          <cell r="B24" t="str">
            <v>SI </v>
          </cell>
        </row>
        <row r="25">
          <cell r="B25" t="str">
            <v>SK </v>
          </cell>
        </row>
        <row r="26">
          <cell r="B26" t="str">
            <v>FI </v>
          </cell>
        </row>
        <row r="27">
          <cell r="B27" t="str">
            <v>SE </v>
          </cell>
        </row>
        <row r="28">
          <cell r="B28" t="str">
            <v>UK </v>
          </cell>
        </row>
        <row r="29">
          <cell r="B29" t="str">
            <v>IS </v>
          </cell>
        </row>
        <row r="30">
          <cell r="B30" t="str">
            <v>LI </v>
          </cell>
        </row>
        <row r="31">
          <cell r="B31" t="str">
            <v>NO </v>
          </cell>
        </row>
        <row r="32">
          <cell r="B32" t="str">
            <v>TR </v>
          </cell>
        </row>
      </sheetData>
    </sheetDataSet>
  </externalBook>
</externalLink>
</file>

<file path=xl/tables/table1.xml><?xml version="1.0" encoding="utf-8"?>
<table xmlns="http://schemas.openxmlformats.org/spreadsheetml/2006/main" id="3" name="List1" displayName="List1" ref="AA1:AA32" totalsRowShown="0">
  <autoFilter ref="AA1:AA32"/>
  <tableColumns count="1">
    <tableColumn id="1" name="Stolpec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1" width="35.8515625" style="0" bestFit="1" customWidth="1"/>
    <col min="2" max="2" width="12.140625" style="0" customWidth="1"/>
    <col min="3" max="3" width="20.140625" style="0" customWidth="1"/>
    <col min="4" max="4" width="12.8515625" style="0" hidden="1" customWidth="1"/>
    <col min="5" max="5" width="32.28125" style="0" customWidth="1"/>
    <col min="6" max="10" width="0" style="0" hidden="1" customWidth="1"/>
    <col min="11" max="11" width="16.140625" style="0" customWidth="1"/>
    <col min="13" max="13" width="9.140625" style="0" hidden="1" customWidth="1"/>
    <col min="14" max="14" width="0" style="0" hidden="1" customWidth="1"/>
    <col min="15" max="15" width="61.140625" style="0" customWidth="1"/>
    <col min="27" max="27" width="10.421875" style="0" customWidth="1"/>
  </cols>
  <sheetData>
    <row r="1" spans="1:27" ht="45">
      <c r="A1" s="16" t="s">
        <v>88</v>
      </c>
      <c r="B1" s="17" t="s">
        <v>61</v>
      </c>
      <c r="C1" s="17"/>
      <c r="D1" s="18"/>
      <c r="E1" s="15" t="s">
        <v>71</v>
      </c>
      <c r="K1" s="24" t="s">
        <v>73</v>
      </c>
      <c r="O1" s="27" t="s">
        <v>79</v>
      </c>
      <c r="AA1" s="12" t="s">
        <v>72</v>
      </c>
    </row>
    <row r="2" spans="1:27" ht="15">
      <c r="A2" s="13"/>
      <c r="B2" s="2"/>
      <c r="C2" s="2"/>
      <c r="D2" s="14"/>
      <c r="E2" s="2"/>
      <c r="O2" s="28" t="s">
        <v>82</v>
      </c>
      <c r="AA2" t="s">
        <v>37</v>
      </c>
    </row>
    <row r="3" spans="1:27" ht="14.25">
      <c r="A3" s="2" t="s">
        <v>60</v>
      </c>
      <c r="B3" s="25"/>
      <c r="C3" s="10" t="s">
        <v>70</v>
      </c>
      <c r="D3" s="14"/>
      <c r="E3" s="3">
        <f>+B3*200</f>
        <v>0</v>
      </c>
      <c r="K3" s="3">
        <v>0</v>
      </c>
      <c r="O3" s="28" t="s">
        <v>85</v>
      </c>
      <c r="AA3" t="s">
        <v>38</v>
      </c>
    </row>
    <row r="4" spans="1:27" ht="14.25">
      <c r="A4" s="2" t="s">
        <v>63</v>
      </c>
      <c r="B4" s="25"/>
      <c r="C4" s="10" t="s">
        <v>70</v>
      </c>
      <c r="D4" s="14"/>
      <c r="E4" s="3">
        <f>+B4*200</f>
        <v>0</v>
      </c>
      <c r="K4" s="3">
        <v>0</v>
      </c>
      <c r="O4" s="26" t="s">
        <v>80</v>
      </c>
      <c r="AA4" t="s">
        <v>39</v>
      </c>
    </row>
    <row r="5" spans="1:27" ht="14.25">
      <c r="A5" s="2" t="s">
        <v>64</v>
      </c>
      <c r="B5" s="11" t="s">
        <v>70</v>
      </c>
      <c r="C5" s="10"/>
      <c r="D5" s="14"/>
      <c r="E5" s="3">
        <f>SUM(K16:K33)</f>
        <v>300</v>
      </c>
      <c r="K5" s="3">
        <v>0</v>
      </c>
      <c r="O5" s="28" t="s">
        <v>83</v>
      </c>
      <c r="AA5" t="s">
        <v>40</v>
      </c>
    </row>
    <row r="6" spans="1:27" ht="14.25">
      <c r="A6" s="2" t="s">
        <v>65</v>
      </c>
      <c r="B6" s="11" t="s">
        <v>70</v>
      </c>
      <c r="C6" s="10"/>
      <c r="D6" s="14"/>
      <c r="E6" s="3">
        <f>SUM(E16:E33)</f>
        <v>931</v>
      </c>
      <c r="K6" s="3">
        <v>0</v>
      </c>
      <c r="O6" s="28" t="s">
        <v>87</v>
      </c>
      <c r="AA6" t="s">
        <v>41</v>
      </c>
    </row>
    <row r="7" spans="1:27" ht="15" thickBot="1">
      <c r="A7" s="1"/>
      <c r="B7" s="1"/>
      <c r="C7" s="1"/>
      <c r="E7" s="1"/>
      <c r="O7" s="28" t="s">
        <v>86</v>
      </c>
      <c r="AA7" t="s">
        <v>10</v>
      </c>
    </row>
    <row r="8" spans="1:27" ht="36.75" customHeight="1" thickBot="1" thickTop="1">
      <c r="A8" s="6" t="s">
        <v>62</v>
      </c>
      <c r="B8" s="6"/>
      <c r="C8" s="6"/>
      <c r="D8" s="7"/>
      <c r="E8" s="8">
        <f>+E6+E5+E4+E3</f>
        <v>1231</v>
      </c>
      <c r="K8" s="8">
        <f>+K6+K5+K4+K3</f>
        <v>0</v>
      </c>
      <c r="O8" s="30" t="s">
        <v>84</v>
      </c>
      <c r="AA8" t="s">
        <v>11</v>
      </c>
    </row>
    <row r="9" spans="1:15" ht="25.5" customHeight="1" thickTop="1">
      <c r="A9" s="19"/>
      <c r="B9" s="19"/>
      <c r="C9" s="19"/>
      <c r="D9" s="20"/>
      <c r="E9" s="21"/>
      <c r="O9" s="26" t="s">
        <v>81</v>
      </c>
    </row>
    <row r="10" spans="1:27" ht="14.25" hidden="1">
      <c r="A10" s="1" t="s">
        <v>74</v>
      </c>
      <c r="B10" s="22">
        <f>E4/E8</f>
        <v>0</v>
      </c>
      <c r="C10" s="22" t="e">
        <f>K4/K8</f>
        <v>#DIV/0!</v>
      </c>
      <c r="D10" s="1"/>
      <c r="E10" s="1"/>
      <c r="AA10" t="s">
        <v>12</v>
      </c>
    </row>
    <row r="11" spans="1:27" ht="14.25" hidden="1">
      <c r="A11" s="1" t="s">
        <v>75</v>
      </c>
      <c r="B11" s="23">
        <f>E8*0.1</f>
        <v>123.10000000000001</v>
      </c>
      <c r="C11" s="23">
        <f>K8*0.1</f>
        <v>0</v>
      </c>
      <c r="D11" s="1"/>
      <c r="E11" s="1"/>
      <c r="AA11" t="s">
        <v>13</v>
      </c>
    </row>
    <row r="12" spans="1:27" ht="14.25">
      <c r="A12" s="1"/>
      <c r="B12" s="1"/>
      <c r="C12" s="1"/>
      <c r="D12" s="1"/>
      <c r="E12" s="1"/>
      <c r="AA12" t="s">
        <v>14</v>
      </c>
    </row>
    <row r="13" spans="1:27" ht="14.25" customHeight="1">
      <c r="A13" s="31" t="s">
        <v>78</v>
      </c>
      <c r="B13" s="31"/>
      <c r="C13" s="31"/>
      <c r="D13" s="1"/>
      <c r="E13" s="1"/>
      <c r="AA13" t="s">
        <v>15</v>
      </c>
    </row>
    <row r="14" spans="1:27" ht="14.25" customHeight="1">
      <c r="A14" s="31"/>
      <c r="B14" s="31"/>
      <c r="C14" s="31"/>
      <c r="D14" s="1"/>
      <c r="E14" s="1"/>
      <c r="AA14" t="s">
        <v>42</v>
      </c>
    </row>
    <row r="15" spans="1:27" ht="12.75">
      <c r="A15" s="5" t="s">
        <v>66</v>
      </c>
      <c r="B15" s="5" t="s">
        <v>67</v>
      </c>
      <c r="C15" s="5" t="s">
        <v>68</v>
      </c>
      <c r="D15" s="5" t="s">
        <v>69</v>
      </c>
      <c r="E15" s="5" t="s">
        <v>77</v>
      </c>
      <c r="K15" s="5" t="s">
        <v>76</v>
      </c>
      <c r="AA15" t="s">
        <v>43</v>
      </c>
    </row>
    <row r="16" spans="1:27" ht="14.25">
      <c r="A16" s="25" t="s">
        <v>49</v>
      </c>
      <c r="B16" s="25">
        <v>1</v>
      </c>
      <c r="C16" s="25">
        <v>1</v>
      </c>
      <c r="D16" s="4">
        <f>IF(C16&gt;13,((C16-13)*H16)+J16,INDEX(Tabel1,MATCH(A16,'ZneskiVETPRO-Bivanje'!$B$1:$B$31,0),MATCH(C16,'ZneskiVETPRO-Bivanje'!$B$1:$O$1,0)))</f>
        <v>931</v>
      </c>
      <c r="E16" s="29">
        <f aca="true" t="shared" si="0" ref="E16:E33">IF(OR(M16=TRUE,N16=TRUE),0,+B16*D16)</f>
        <v>931</v>
      </c>
      <c r="G16">
        <v>14</v>
      </c>
      <c r="H16" t="e">
        <f>INDEX(Tabel1,MATCH(A16,'ZneskiVETPRO-Bivanje'!$B$1:$B$31,0),MATCH(G16,'ZneskiVETPRO-Bivanje'!$B$1:$O$1,0))</f>
        <v>#N/A</v>
      </c>
      <c r="I16">
        <v>13</v>
      </c>
      <c r="J16" t="e">
        <f>INDEX(Tabel1,MATCH(A16,'ZneskiVETPRO-Bivanje'!$B$1:$B$31,0),MATCH(I16,'ZneskiVETPRO-Bivanje'!$B$1:$O$1,0))</f>
        <v>#N/A</v>
      </c>
      <c r="K16" s="9">
        <f>IF(M16=TRUE,0,INDEX(Tabel2,MATCH(A16,'ZneskiVETPRO-Potni_stroski'!$B$1:$B$31,0),2)*B16)</f>
        <v>300</v>
      </c>
      <c r="M16" t="b">
        <f aca="true" t="shared" si="1" ref="M16:M33">ISBLANK(B16)</f>
        <v>0</v>
      </c>
      <c r="N16" t="b">
        <f>ISBLANK(A16)</f>
        <v>0</v>
      </c>
      <c r="AA16" t="s">
        <v>44</v>
      </c>
    </row>
    <row r="17" spans="1:27" ht="14.25">
      <c r="A17" s="25"/>
      <c r="B17" s="25"/>
      <c r="C17" s="25"/>
      <c r="D17" s="4" t="e">
        <f>IF(C17&gt;13,((C17-13)*H17)+J17,INDEX(Tabel1,MATCH(A17,'ZneskiVETPRO-Bivanje'!$B$1:$B$31,0),MATCH(C17,'ZneskiVETPRO-Bivanje'!$B$1:$O$1,0)))</f>
        <v>#N/A</v>
      </c>
      <c r="E17" s="29">
        <f t="shared" si="0"/>
        <v>0</v>
      </c>
      <c r="G17">
        <v>14</v>
      </c>
      <c r="H17" t="e">
        <f>INDEX(Tabel1,MATCH(A17,'ZneskiVETPRO-Bivanje'!$B$1:$B$31,0),MATCH(G17,'ZneskiVETPRO-Bivanje'!$B$1:$O$1,0))</f>
        <v>#N/A</v>
      </c>
      <c r="I17">
        <v>13</v>
      </c>
      <c r="J17" t="e">
        <f>INDEX(Tabel1,MATCH(A17,'ZneskiVETPRO-Bivanje'!$B$1:$B$31,0),MATCH(I17,'ZneskiVETPRO-Bivanje'!$B$1:$O$1,0))</f>
        <v>#N/A</v>
      </c>
      <c r="K17" s="9">
        <f>IF(M17=TRUE,0,INDEX(Tabel2,MATCH(A17,'ZneskiVETPRO-Potni_stroski'!$B$1:$B$31,0),2)*B17)</f>
        <v>0</v>
      </c>
      <c r="M17" t="b">
        <f t="shared" si="1"/>
        <v>1</v>
      </c>
      <c r="N17" t="b">
        <f aca="true" t="shared" si="2" ref="N17:N33">ISBLANK(A17)</f>
        <v>1</v>
      </c>
      <c r="AA17" t="s">
        <v>45</v>
      </c>
    </row>
    <row r="18" spans="1:27" ht="14.25">
      <c r="A18" s="25"/>
      <c r="B18" s="25"/>
      <c r="C18" s="25"/>
      <c r="D18" s="4" t="e">
        <f>IF(C18&gt;13,((C18-13)*H18)+J18,INDEX(Tabel1,MATCH(A18,'ZneskiVETPRO-Bivanje'!$B$1:$B$31,0),MATCH(C18,'ZneskiVETPRO-Bivanje'!$B$1:$O$1,0)))</f>
        <v>#N/A</v>
      </c>
      <c r="E18" s="29">
        <f t="shared" si="0"/>
        <v>0</v>
      </c>
      <c r="G18">
        <v>14</v>
      </c>
      <c r="H18" t="e">
        <f>INDEX(Tabel1,MATCH(A18,'ZneskiVETPRO-Bivanje'!$B$1:$B$31,0),MATCH(G18,'ZneskiVETPRO-Bivanje'!$B$1:$O$1,0))</f>
        <v>#N/A</v>
      </c>
      <c r="I18">
        <v>13</v>
      </c>
      <c r="J18" t="e">
        <f>INDEX(Tabel1,MATCH(A18,'ZneskiVETPRO-Bivanje'!$B$1:$B$31,0),MATCH(I18,'ZneskiVETPRO-Bivanje'!$B$1:$O$1,0))</f>
        <v>#N/A</v>
      </c>
      <c r="K18" s="9">
        <f>IF(M18=TRUE,0,INDEX(Tabel2,MATCH(A18,'ZneskiVETPRO-Potni_stroski'!$B$1:$B$31,0),2)*B18)</f>
        <v>0</v>
      </c>
      <c r="M18" t="b">
        <f t="shared" si="1"/>
        <v>1</v>
      </c>
      <c r="N18" t="b">
        <f t="shared" si="2"/>
        <v>1</v>
      </c>
      <c r="AA18" t="s">
        <v>46</v>
      </c>
    </row>
    <row r="19" spans="1:27" ht="14.25">
      <c r="A19" s="25"/>
      <c r="B19" s="25"/>
      <c r="C19" s="25"/>
      <c r="D19" s="4" t="e">
        <f>IF(C19&gt;13,((C19-13)*H19)+J19,INDEX(Tabel1,MATCH(A19,'ZneskiVETPRO-Bivanje'!$B$1:$B$31,0),MATCH(C19,'ZneskiVETPRO-Bivanje'!$B$1:$O$1,0)))</f>
        <v>#N/A</v>
      </c>
      <c r="E19" s="29">
        <f t="shared" si="0"/>
        <v>0</v>
      </c>
      <c r="G19">
        <v>14</v>
      </c>
      <c r="H19" t="e">
        <f>INDEX(Tabel1,MATCH(A19,'ZneskiVETPRO-Bivanje'!$B$1:$B$31,0),MATCH(G19,'ZneskiVETPRO-Bivanje'!$B$1:$O$1,0))</f>
        <v>#N/A</v>
      </c>
      <c r="I19">
        <v>13</v>
      </c>
      <c r="J19" t="e">
        <f>INDEX(Tabel1,MATCH(A19,'ZneskiVETPRO-Bivanje'!$B$1:$B$31,0),MATCH(I19,'ZneskiVETPRO-Bivanje'!$B$1:$O$1,0))</f>
        <v>#N/A</v>
      </c>
      <c r="K19" s="9">
        <f>IF(M19=TRUE,0,INDEX(Tabel2,MATCH(A19,'ZneskiVETPRO-Potni_stroski'!$B$1:$B$31,0),2)*B19)</f>
        <v>0</v>
      </c>
      <c r="M19" t="b">
        <f t="shared" si="1"/>
        <v>1</v>
      </c>
      <c r="N19" t="b">
        <f t="shared" si="2"/>
        <v>1</v>
      </c>
      <c r="AA19" t="s">
        <v>47</v>
      </c>
    </row>
    <row r="20" spans="1:27" ht="14.25">
      <c r="A20" s="25"/>
      <c r="B20" s="25"/>
      <c r="C20" s="25"/>
      <c r="D20" s="4" t="e">
        <f>IF(C20&gt;13,((C20-13)*H20)+J20,INDEX(Tabel1,MATCH(A20,'ZneskiVETPRO-Bivanje'!$B$1:$B$31,0),MATCH(C20,'ZneskiVETPRO-Bivanje'!$B$1:$O$1,0)))</f>
        <v>#N/A</v>
      </c>
      <c r="E20" s="29">
        <f t="shared" si="0"/>
        <v>0</v>
      </c>
      <c r="G20">
        <v>14</v>
      </c>
      <c r="H20" t="e">
        <f>INDEX(Tabel1,MATCH(A20,'ZneskiVETPRO-Bivanje'!$B$1:$B$31,0),MATCH(G20,'ZneskiVETPRO-Bivanje'!$B$1:$O$1,0))</f>
        <v>#N/A</v>
      </c>
      <c r="I20">
        <v>13</v>
      </c>
      <c r="J20" t="e">
        <f>INDEX(Tabel1,MATCH(A20,'ZneskiVETPRO-Bivanje'!$B$1:$B$31,0),MATCH(I20,'ZneskiVETPRO-Bivanje'!$B$1:$O$1,0))</f>
        <v>#N/A</v>
      </c>
      <c r="K20" s="9">
        <f>IF(M20=TRUE,0,INDEX(Tabel2,MATCH(A20,'ZneskiVETPRO-Potni_stroski'!$B$1:$B$31,0),2)*B20)</f>
        <v>0</v>
      </c>
      <c r="M20" t="b">
        <f t="shared" si="1"/>
        <v>1</v>
      </c>
      <c r="N20" t="b">
        <f t="shared" si="2"/>
        <v>1</v>
      </c>
      <c r="AA20" t="s">
        <v>48</v>
      </c>
    </row>
    <row r="21" spans="1:27" ht="14.25">
      <c r="A21" s="25"/>
      <c r="B21" s="25"/>
      <c r="C21" s="25"/>
      <c r="D21" s="4" t="e">
        <f>IF(C21&gt;13,((C21-13)*H21)+J21,INDEX(Tabel1,MATCH(A21,'ZneskiVETPRO-Bivanje'!$B$1:$B$31,0),MATCH(C21,'ZneskiVETPRO-Bivanje'!$B$1:$O$1,0)))</f>
        <v>#N/A</v>
      </c>
      <c r="E21" s="29">
        <f t="shared" si="0"/>
        <v>0</v>
      </c>
      <c r="G21">
        <v>14</v>
      </c>
      <c r="H21" t="e">
        <f>INDEX(Tabel1,MATCH(A21,'ZneskiVETPRO-Bivanje'!$B$1:$B$31,0),MATCH(G21,'ZneskiVETPRO-Bivanje'!$B$1:$O$1,0))</f>
        <v>#N/A</v>
      </c>
      <c r="I21">
        <v>13</v>
      </c>
      <c r="J21" t="e">
        <f>INDEX(Tabel1,MATCH(A21,'ZneskiVETPRO-Bivanje'!$B$1:$B$31,0),MATCH(I21,'ZneskiVETPRO-Bivanje'!$B$1:$O$1,0))</f>
        <v>#N/A</v>
      </c>
      <c r="K21" s="9">
        <f>IF(M21=TRUE,0,INDEX(Tabel2,MATCH(A21,'ZneskiVETPRO-Potni_stroski'!$B$1:$B$31,0),2)*B21)</f>
        <v>0</v>
      </c>
      <c r="M21" t="b">
        <f t="shared" si="1"/>
        <v>1</v>
      </c>
      <c r="N21" t="b">
        <f t="shared" si="2"/>
        <v>1</v>
      </c>
      <c r="AA21" t="s">
        <v>49</v>
      </c>
    </row>
    <row r="22" spans="1:27" ht="14.25">
      <c r="A22" s="25"/>
      <c r="B22" s="25"/>
      <c r="C22" s="25"/>
      <c r="D22" s="4" t="e">
        <f>IF(C22&gt;13,((C22-13)*H22)+J22,INDEX(Tabel1,MATCH(A22,'ZneskiVETPRO-Bivanje'!$B$1:$B$31,0),MATCH(C22,'ZneskiVETPRO-Bivanje'!$B$1:$O$1,0)))</f>
        <v>#N/A</v>
      </c>
      <c r="E22" s="29">
        <f t="shared" si="0"/>
        <v>0</v>
      </c>
      <c r="G22">
        <v>14</v>
      </c>
      <c r="H22" t="e">
        <f>INDEX(Tabel1,MATCH(A22,'ZneskiVETPRO-Bivanje'!$B$1:$B$31,0),MATCH(G22,'ZneskiVETPRO-Bivanje'!$B$1:$O$1,0))</f>
        <v>#N/A</v>
      </c>
      <c r="I22">
        <v>13</v>
      </c>
      <c r="J22" t="e">
        <f>INDEX(Tabel1,MATCH(A22,'ZneskiVETPRO-Bivanje'!$B$1:$B$31,0),MATCH(I22,'ZneskiVETPRO-Bivanje'!$B$1:$O$1,0))</f>
        <v>#N/A</v>
      </c>
      <c r="K22" s="9">
        <f>IF(M22=TRUE,0,INDEX(Tabel2,MATCH(A22,'ZneskiVETPRO-Potni_stroski'!$B$1:$B$31,0),2)*B22)</f>
        <v>0</v>
      </c>
      <c r="M22" t="b">
        <f t="shared" si="1"/>
        <v>1</v>
      </c>
      <c r="N22" t="b">
        <f t="shared" si="2"/>
        <v>1</v>
      </c>
      <c r="AA22" t="s">
        <v>50</v>
      </c>
    </row>
    <row r="23" spans="1:27" ht="14.25">
      <c r="A23" s="25"/>
      <c r="B23" s="25"/>
      <c r="C23" s="25"/>
      <c r="D23" s="4" t="e">
        <f>IF(C23&gt;13,((C23-13)*H23)+J23,INDEX(Tabel1,MATCH(A23,'ZneskiVETPRO-Bivanje'!$B$1:$B$31,0),MATCH(C23,'ZneskiVETPRO-Bivanje'!$B$1:$O$1,0)))</f>
        <v>#N/A</v>
      </c>
      <c r="E23" s="29">
        <f t="shared" si="0"/>
        <v>0</v>
      </c>
      <c r="G23">
        <v>14</v>
      </c>
      <c r="H23" t="e">
        <f>INDEX(Tabel1,MATCH(A23,'ZneskiVETPRO-Bivanje'!$B$1:$B$31,0),MATCH(G23,'ZneskiVETPRO-Bivanje'!$B$1:$O$1,0))</f>
        <v>#N/A</v>
      </c>
      <c r="I23">
        <v>13</v>
      </c>
      <c r="J23" t="e">
        <f>INDEX(Tabel1,MATCH(A23,'ZneskiVETPRO-Bivanje'!$B$1:$B$31,0),MATCH(I23,'ZneskiVETPRO-Bivanje'!$B$1:$O$1,0))</f>
        <v>#N/A</v>
      </c>
      <c r="K23" s="9">
        <f>IF(M23=TRUE,0,INDEX(Tabel2,MATCH(A23,'ZneskiVETPRO-Potni_stroski'!$B$1:$B$31,0),2)*B23)</f>
        <v>0</v>
      </c>
      <c r="M23" t="b">
        <f t="shared" si="1"/>
        <v>1</v>
      </c>
      <c r="N23" t="b">
        <f t="shared" si="2"/>
        <v>1</v>
      </c>
      <c r="AA23" t="s">
        <v>51</v>
      </c>
    </row>
    <row r="24" spans="1:27" ht="14.25">
      <c r="A24" s="25"/>
      <c r="B24" s="25"/>
      <c r="C24" s="25"/>
      <c r="D24" s="4" t="e">
        <f>IF(C24&gt;13,((C24-13)*H24)+J24,INDEX(Tabel1,MATCH(A24,'ZneskiVETPRO-Bivanje'!$B$1:$B$31,0),MATCH(C24,'ZneskiVETPRO-Bivanje'!$B$1:$O$1,0)))</f>
        <v>#N/A</v>
      </c>
      <c r="E24" s="29">
        <f t="shared" si="0"/>
        <v>0</v>
      </c>
      <c r="G24">
        <v>14</v>
      </c>
      <c r="H24" t="e">
        <f>INDEX(Tabel1,MATCH(A24,'ZneskiVETPRO-Bivanje'!$B$1:$B$31,0),MATCH(G24,'ZneskiVETPRO-Bivanje'!$B$1:$O$1,0))</f>
        <v>#N/A</v>
      </c>
      <c r="I24">
        <v>13</v>
      </c>
      <c r="J24" t="e">
        <f>INDEX(Tabel1,MATCH(A24,'ZneskiVETPRO-Bivanje'!$B$1:$B$31,0),MATCH(I24,'ZneskiVETPRO-Bivanje'!$B$1:$O$1,0))</f>
        <v>#N/A</v>
      </c>
      <c r="K24" s="9">
        <f>IF(M24=TRUE,0,INDEX(Tabel2,MATCH(A24,'ZneskiVETPRO-Potni_stroski'!$B$1:$B$31,0),2)*B24)</f>
        <v>0</v>
      </c>
      <c r="M24" t="b">
        <f t="shared" si="1"/>
        <v>1</v>
      </c>
      <c r="N24" t="b">
        <f t="shared" si="2"/>
        <v>1</v>
      </c>
      <c r="AA24" t="s">
        <v>52</v>
      </c>
    </row>
    <row r="25" spans="1:27" ht="14.25">
      <c r="A25" s="25"/>
      <c r="B25" s="25"/>
      <c r="C25" s="25"/>
      <c r="D25" s="4" t="e">
        <f>IF(C25&gt;13,((C25-13)*H25)+J25,INDEX(Tabel1,MATCH(A25,'ZneskiVETPRO-Bivanje'!$B$1:$B$31,0),MATCH(C25,'ZneskiVETPRO-Bivanje'!$B$1:$O$1,0)))</f>
        <v>#N/A</v>
      </c>
      <c r="E25" s="29">
        <f t="shared" si="0"/>
        <v>0</v>
      </c>
      <c r="G25">
        <v>14</v>
      </c>
      <c r="H25" t="e">
        <f>INDEX(Tabel1,MATCH(A25,'ZneskiVETPRO-Bivanje'!$B$1:$B$31,0),MATCH(G25,'ZneskiVETPRO-Bivanje'!$B$1:$O$1,0))</f>
        <v>#N/A</v>
      </c>
      <c r="I25">
        <v>13</v>
      </c>
      <c r="J25" t="e">
        <f>INDEX(Tabel1,MATCH(A25,'ZneskiVETPRO-Bivanje'!$B$1:$B$31,0),MATCH(I25,'ZneskiVETPRO-Bivanje'!$B$1:$O$1,0))</f>
        <v>#N/A</v>
      </c>
      <c r="K25" s="9">
        <f>IF(M25=TRUE,0,INDEX(Tabel2,MATCH(A25,'ZneskiVETPRO-Potni_stroski'!$B$1:$B$31,0),2)*B25)</f>
        <v>0</v>
      </c>
      <c r="M25" t="b">
        <f t="shared" si="1"/>
        <v>1</v>
      </c>
      <c r="N25" t="b">
        <f t="shared" si="2"/>
        <v>1</v>
      </c>
      <c r="AA25" t="s">
        <v>32</v>
      </c>
    </row>
    <row r="26" spans="1:27" ht="14.25">
      <c r="A26" s="25"/>
      <c r="B26" s="25"/>
      <c r="C26" s="25"/>
      <c r="D26" s="4" t="e">
        <f>IF(C26&gt;13,((C26-13)*H26)+J26,INDEX(Tabel1,MATCH(A26,'ZneskiVETPRO-Bivanje'!$B$1:$B$31,0),MATCH(C26,'ZneskiVETPRO-Bivanje'!$B$1:$O$1,0)))</f>
        <v>#N/A</v>
      </c>
      <c r="E26" s="29">
        <f t="shared" si="0"/>
        <v>0</v>
      </c>
      <c r="G26">
        <v>14</v>
      </c>
      <c r="H26" t="e">
        <f>INDEX(Tabel1,MATCH(A26,'ZneskiVETPRO-Bivanje'!$B$1:$B$31,0),MATCH(G26,'ZneskiVETPRO-Bivanje'!$B$1:$O$1,0))</f>
        <v>#N/A</v>
      </c>
      <c r="I26">
        <v>13</v>
      </c>
      <c r="J26" t="e">
        <f>INDEX(Tabel1,MATCH(A26,'ZneskiVETPRO-Bivanje'!$B$1:$B$31,0),MATCH(I26,'ZneskiVETPRO-Bivanje'!$B$1:$O$1,0))</f>
        <v>#N/A</v>
      </c>
      <c r="K26" s="9">
        <f>IF(M26=TRUE,0,INDEX(Tabel2,MATCH(A26,'ZneskiVETPRO-Potni_stroski'!$B$1:$B$31,0),2)*B26)</f>
        <v>0</v>
      </c>
      <c r="M26" t="b">
        <f t="shared" si="1"/>
        <v>1</v>
      </c>
      <c r="N26" t="b">
        <f t="shared" si="2"/>
        <v>1</v>
      </c>
      <c r="AA26" t="s">
        <v>53</v>
      </c>
    </row>
    <row r="27" spans="1:27" ht="14.25">
      <c r="A27" s="25"/>
      <c r="B27" s="25"/>
      <c r="C27" s="25"/>
      <c r="D27" s="4" t="e">
        <f>IF(C27&gt;13,((C27-13)*H27)+J27,INDEX(Tabel1,MATCH(A27,'ZneskiVETPRO-Bivanje'!$B$1:$B$31,0),MATCH(C27,'ZneskiVETPRO-Bivanje'!$B$1:$O$1,0)))</f>
        <v>#N/A</v>
      </c>
      <c r="E27" s="29">
        <f t="shared" si="0"/>
        <v>0</v>
      </c>
      <c r="G27">
        <v>14</v>
      </c>
      <c r="H27" t="e">
        <f>INDEX(Tabel1,MATCH(A27,'ZneskiVETPRO-Bivanje'!$B$1:$B$31,0),MATCH(G27,'ZneskiVETPRO-Bivanje'!$B$1:$O$1,0))</f>
        <v>#N/A</v>
      </c>
      <c r="I27">
        <v>13</v>
      </c>
      <c r="J27" t="e">
        <f>INDEX(Tabel1,MATCH(A27,'ZneskiVETPRO-Bivanje'!$B$1:$B$31,0),MATCH(I27,'ZneskiVETPRO-Bivanje'!$B$1:$O$1,0))</f>
        <v>#N/A</v>
      </c>
      <c r="K27" s="9">
        <f>IF(M27=TRUE,0,INDEX(Tabel2,MATCH(A27,'ZneskiVETPRO-Potni_stroski'!$B$1:$B$31,0),2)*B27)</f>
        <v>0</v>
      </c>
      <c r="M27" t="b">
        <f t="shared" si="1"/>
        <v>1</v>
      </c>
      <c r="N27" t="b">
        <f t="shared" si="2"/>
        <v>1</v>
      </c>
      <c r="AA27" t="s">
        <v>54</v>
      </c>
    </row>
    <row r="28" spans="1:27" ht="14.25">
      <c r="A28" s="25"/>
      <c r="B28" s="25"/>
      <c r="C28" s="25"/>
      <c r="D28" s="4" t="e">
        <f>IF(C28&gt;13,((C28-13)*H28)+J28,INDEX(Tabel1,MATCH(A28,'ZneskiVETPRO-Bivanje'!$B$1:$B$31,0),MATCH(C28,'ZneskiVETPRO-Bivanje'!$B$1:$O$1,0)))</f>
        <v>#N/A</v>
      </c>
      <c r="E28" s="29">
        <f t="shared" si="0"/>
        <v>0</v>
      </c>
      <c r="G28">
        <v>14</v>
      </c>
      <c r="H28" t="e">
        <f>INDEX(Tabel1,MATCH(A28,'ZneskiVETPRO-Bivanje'!$B$1:$B$31,0),MATCH(G28,'ZneskiVETPRO-Bivanje'!$B$1:$O$1,0))</f>
        <v>#N/A</v>
      </c>
      <c r="I28">
        <v>13</v>
      </c>
      <c r="J28" t="e">
        <f>INDEX(Tabel1,MATCH(A28,'ZneskiVETPRO-Bivanje'!$B$1:$B$31,0),MATCH(I28,'ZneskiVETPRO-Bivanje'!$B$1:$O$1,0))</f>
        <v>#N/A</v>
      </c>
      <c r="K28" s="9">
        <f>IF(M28=TRUE,0,INDEX(Tabel2,MATCH(A28,'ZneskiVETPRO-Potni_stroski'!$B$1:$B$31,0),2)*B28)</f>
        <v>0</v>
      </c>
      <c r="M28" t="b">
        <f t="shared" si="1"/>
        <v>1</v>
      </c>
      <c r="N28" t="b">
        <f t="shared" si="2"/>
        <v>1</v>
      </c>
      <c r="AA28" t="s">
        <v>55</v>
      </c>
    </row>
    <row r="29" spans="1:27" ht="14.25">
      <c r="A29" s="25"/>
      <c r="B29" s="25"/>
      <c r="C29" s="25"/>
      <c r="D29" s="4" t="e">
        <f>IF(C29&gt;13,((C29-13)*H29)+J29,INDEX(Tabel1,MATCH(A29,'ZneskiVETPRO-Bivanje'!$B$1:$B$31,0),MATCH(C29,'ZneskiVETPRO-Bivanje'!$B$1:$O$1,0)))</f>
        <v>#N/A</v>
      </c>
      <c r="E29" s="29">
        <f t="shared" si="0"/>
        <v>0</v>
      </c>
      <c r="G29">
        <v>14</v>
      </c>
      <c r="H29" t="e">
        <f>INDEX(Tabel1,MATCH(A29,'ZneskiVETPRO-Bivanje'!$B$1:$B$31,0),MATCH(G29,'ZneskiVETPRO-Bivanje'!$B$1:$O$1,0))</f>
        <v>#N/A</v>
      </c>
      <c r="I29">
        <v>13</v>
      </c>
      <c r="J29" t="e">
        <f>INDEX(Tabel1,MATCH(A29,'ZneskiVETPRO-Bivanje'!$B$1:$B$31,0),MATCH(I29,'ZneskiVETPRO-Bivanje'!$B$1:$O$1,0))</f>
        <v>#N/A</v>
      </c>
      <c r="K29" s="9">
        <f>IF(M29=TRUE,0,INDEX(Tabel2,MATCH(A29,'ZneskiVETPRO-Potni_stroski'!$B$1:$B$31,0),2)*B29)</f>
        <v>0</v>
      </c>
      <c r="M29" t="b">
        <f t="shared" si="1"/>
        <v>1</v>
      </c>
      <c r="N29" t="b">
        <f t="shared" si="2"/>
        <v>1</v>
      </c>
      <c r="AA29" t="s">
        <v>56</v>
      </c>
    </row>
    <row r="30" spans="1:27" ht="14.25">
      <c r="A30" s="25"/>
      <c r="B30" s="25"/>
      <c r="C30" s="25"/>
      <c r="D30" s="4" t="e">
        <f>IF(C30&gt;13,((C30-13)*H30)+J30,INDEX(Tabel1,MATCH(A30,'ZneskiVETPRO-Bivanje'!$B$1:$B$31,0),MATCH(C30,'ZneskiVETPRO-Bivanje'!$B$1:$O$1,0)))</f>
        <v>#N/A</v>
      </c>
      <c r="E30" s="29">
        <f t="shared" si="0"/>
        <v>0</v>
      </c>
      <c r="G30">
        <v>14</v>
      </c>
      <c r="H30" t="e">
        <f>INDEX(Tabel1,MATCH(A30,'ZneskiVETPRO-Bivanje'!$B$1:$B$31,0),MATCH(G30,'ZneskiVETPRO-Bivanje'!$B$1:$O$1,0))</f>
        <v>#N/A</v>
      </c>
      <c r="I30">
        <v>13</v>
      </c>
      <c r="J30" t="e">
        <f>INDEX(Tabel1,MATCH(A30,'ZneskiVETPRO-Bivanje'!$B$1:$B$31,0),MATCH(I30,'ZneskiVETPRO-Bivanje'!$B$1:$O$1,0))</f>
        <v>#N/A</v>
      </c>
      <c r="K30" s="9">
        <f>IF(M30=TRUE,0,INDEX(Tabel2,MATCH(A30,'ZneskiVETPRO-Potni_stroski'!$B$1:$B$31,0),2)*B30)</f>
        <v>0</v>
      </c>
      <c r="M30" t="b">
        <f t="shared" si="1"/>
        <v>1</v>
      </c>
      <c r="N30" t="b">
        <f t="shared" si="2"/>
        <v>1</v>
      </c>
      <c r="AA30" t="s">
        <v>57</v>
      </c>
    </row>
    <row r="31" spans="1:27" ht="14.25">
      <c r="A31" s="25"/>
      <c r="B31" s="25"/>
      <c r="C31" s="25"/>
      <c r="D31" s="4" t="e">
        <f>IF(C31&gt;13,((C31-13)*H31)+J31,INDEX(Tabel1,MATCH(A31,'ZneskiVETPRO-Bivanje'!$B$1:$B$31,0),MATCH(C31,'ZneskiVETPRO-Bivanje'!$B$1:$O$1,0)))</f>
        <v>#N/A</v>
      </c>
      <c r="E31" s="29">
        <f t="shared" si="0"/>
        <v>0</v>
      </c>
      <c r="G31">
        <v>14</v>
      </c>
      <c r="H31" t="e">
        <f>INDEX(Tabel1,MATCH(A31,'ZneskiVETPRO-Bivanje'!$B$1:$B$31,0),MATCH(G31,'ZneskiVETPRO-Bivanje'!$B$1:$O$1,0))</f>
        <v>#N/A</v>
      </c>
      <c r="I31">
        <v>13</v>
      </c>
      <c r="J31" t="e">
        <f>INDEX(Tabel1,MATCH(A31,'ZneskiVETPRO-Bivanje'!$B$1:$B$31,0),MATCH(I31,'ZneskiVETPRO-Bivanje'!$B$1:$O$1,0))</f>
        <v>#N/A</v>
      </c>
      <c r="K31" s="9">
        <f>IF(M31=TRUE,0,INDEX(Tabel2,MATCH(A31,'ZneskiVETPRO-Potni_stroski'!$B$1:$B$31,0),2)*B31)</f>
        <v>0</v>
      </c>
      <c r="M31" t="b">
        <f t="shared" si="1"/>
        <v>1</v>
      </c>
      <c r="N31" t="b">
        <f t="shared" si="2"/>
        <v>1</v>
      </c>
      <c r="AA31" t="s">
        <v>58</v>
      </c>
    </row>
    <row r="32" spans="1:27" ht="14.25">
      <c r="A32" s="25"/>
      <c r="B32" s="25"/>
      <c r="C32" s="25"/>
      <c r="D32" s="4" t="e">
        <f>IF(C32&gt;13,((C32-13)*H32)+J32,INDEX(Tabel1,MATCH(A32,'ZneskiVETPRO-Bivanje'!$B$1:$B$31,0),MATCH(C32,'ZneskiVETPRO-Bivanje'!$B$1:$O$1,0)))</f>
        <v>#N/A</v>
      </c>
      <c r="E32" s="29">
        <f t="shared" si="0"/>
        <v>0</v>
      </c>
      <c r="G32">
        <v>14</v>
      </c>
      <c r="H32" t="e">
        <f>INDEX(Tabel1,MATCH(A32,'ZneskiVETPRO-Bivanje'!$B$1:$B$31,0),MATCH(G32,'ZneskiVETPRO-Bivanje'!$B$1:$O$1,0))</f>
        <v>#N/A</v>
      </c>
      <c r="I32">
        <v>13</v>
      </c>
      <c r="J32" t="e">
        <f>INDEX(Tabel1,MATCH(A32,'ZneskiVETPRO-Bivanje'!$B$1:$B$31,0),MATCH(I32,'ZneskiVETPRO-Bivanje'!$B$1:$O$1,0))</f>
        <v>#N/A</v>
      </c>
      <c r="K32" s="9">
        <f>IF(M32=TRUE,0,INDEX(Tabel2,MATCH(A32,'ZneskiVETPRO-Potni_stroski'!$B$1:$B$31,0),2)*B32)</f>
        <v>0</v>
      </c>
      <c r="M32" t="b">
        <f t="shared" si="1"/>
        <v>1</v>
      </c>
      <c r="N32" t="b">
        <f t="shared" si="2"/>
        <v>1</v>
      </c>
      <c r="AA32" t="s">
        <v>59</v>
      </c>
    </row>
    <row r="33" spans="1:14" ht="14.25">
      <c r="A33" s="25"/>
      <c r="B33" s="25"/>
      <c r="C33" s="25"/>
      <c r="D33" s="4" t="e">
        <f>IF(C33&gt;13,((C33-13)*H33)+J33,INDEX(Tabel1,MATCH(A33,'ZneskiVETPRO-Bivanje'!$B$1:$B$31,0),MATCH(C33,'ZneskiVETPRO-Bivanje'!$B$1:$O$1,0)))</f>
        <v>#N/A</v>
      </c>
      <c r="E33" s="29">
        <f t="shared" si="0"/>
        <v>0</v>
      </c>
      <c r="G33">
        <v>14</v>
      </c>
      <c r="H33" t="e">
        <f>INDEX(Tabel1,MATCH(A33,'ZneskiVETPRO-Bivanje'!$B$1:$B$31,0),MATCH(G33,'ZneskiVETPRO-Bivanje'!$B$1:$O$1,0))</f>
        <v>#N/A</v>
      </c>
      <c r="I33">
        <v>13</v>
      </c>
      <c r="J33" t="e">
        <f>INDEX(Tabel1,MATCH(A33,'ZneskiVETPRO-Bivanje'!$B$1:$B$31,0),MATCH(I33,'ZneskiVETPRO-Bivanje'!$B$1:$O$1,0))</f>
        <v>#N/A</v>
      </c>
      <c r="K33" s="9">
        <f>IF(M33=TRUE,0,INDEX(Tabel2,MATCH(A33,'ZneskiVETPRO-Potni_stroski'!$B$1:$B$31,0),2)*B33)</f>
        <v>0</v>
      </c>
      <c r="M33" t="b">
        <f t="shared" si="1"/>
        <v>1</v>
      </c>
      <c r="N33" t="b">
        <f t="shared" si="2"/>
        <v>1</v>
      </c>
    </row>
  </sheetData>
  <sheetProtection/>
  <mergeCells count="1">
    <mergeCell ref="A13:C14"/>
  </mergeCells>
  <conditionalFormatting sqref="K4">
    <cfRule type="cellIs" priority="2" dxfId="0" operator="greaterThan" stopIfTrue="1">
      <formula>$C$11</formula>
    </cfRule>
  </conditionalFormatting>
  <dataValidations count="9">
    <dataValidation type="list" allowBlank="1" showInputMessage="1" showErrorMessage="1" sqref="A16:A33">
      <formula1>drzave</formula1>
    </dataValidation>
    <dataValidation errorStyle="warning" type="whole" allowBlank="1" showInputMessage="1" showErrorMessage="1" errorTitle="PREDOLGO ALI PREKRATKO TRAJANJE" error="Trajanje je lahko minimalno en teden in maksimalno dva tedna." sqref="C26:C33">
      <formula1>2</formula1>
      <formula2>26</formula2>
    </dataValidation>
    <dataValidation errorStyle="warning" type="whole" allowBlank="1" showInputMessage="1" showErrorMessage="1" errorTitle="PREDOLGO ALI PREKRATKO TRAJANJE" error="Trajanje je lahko minimalno 2 tedna in maksimalno 26 tednov." sqref="C17:C25">
      <formula1>2</formula1>
      <formula2>26</formula2>
    </dataValidation>
    <dataValidation errorStyle="warning" type="whole" allowBlank="1" showInputMessage="1" showErrorMessage="1" errorTitle="ZNESEK NA UDELEŽENCA JE PREVELIK" error="Znesek je lahko največ 600,00 eurov" sqref="C5">
      <formula1>0</formula1>
      <formula2>600</formula2>
    </dataValidation>
    <dataValidation errorStyle="warning" type="whole" allowBlank="1" showInputMessage="1" showErrorMessage="1" errorTitle="Previsok znesek na udeleženca" error="Maksimalen znesek na udeleženca je lahko 400 eurov." sqref="C4">
      <formula1>0</formula1>
      <formula2>400</formula2>
    </dataValidation>
    <dataValidation errorStyle="warning" type="whole" allowBlank="1" showInputMessage="1" showErrorMessage="1" errorTitle="Previsok znesek na udeleženca" error="Maksimalen znesek na udeleženca je lahko 250 eurov." sqref="C3">
      <formula1>0</formula1>
      <formula2>250</formula2>
    </dataValidation>
    <dataValidation type="list" allowBlank="1" showInputMessage="1" showErrorMessage="1" sqref="A34">
      <formula1>drzave1</formula1>
    </dataValidation>
    <dataValidation errorStyle="warning" type="decimal" operator="greaterThan" allowBlank="1" showInputMessage="1" showErrorMessage="1" errorTitle="Znesek priprave je previsok" sqref="L4">
      <formula1>0.1</formula1>
    </dataValidation>
    <dataValidation errorStyle="warning" type="whole" allowBlank="1" showInputMessage="1" showErrorMessage="1" errorTitle="PREDOLGO ALI PREKRATKO TRAJANJE" error="Trajanje je lahko minimalno 1 tedna in maksimalno 6 tednov." sqref="C16">
      <formula1>1</formula1>
      <formula2>6</formula2>
    </dataValidation>
  </dataValidations>
  <printOptions/>
  <pageMargins left="0.75" right="0.75" top="1" bottom="1" header="0" footer="0"/>
  <pageSetup horizontalDpi="600" verticalDpi="600" orientation="portrait" paperSize="9" r:id="rId5"/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5.7109375" style="0" bestFit="1" customWidth="1"/>
    <col min="2" max="2" width="3.7109375" style="0" bestFit="1" customWidth="1"/>
    <col min="3" max="9" width="5.00390625" style="0" bestFit="1" customWidth="1"/>
  </cols>
  <sheetData>
    <row r="1" spans="3:8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</row>
    <row r="2" spans="2:8" ht="12.75">
      <c r="B2" t="s">
        <v>49</v>
      </c>
      <c r="C2">
        <v>931</v>
      </c>
      <c r="D2">
        <v>1369.8999999999999</v>
      </c>
      <c r="E2">
        <v>1545.625</v>
      </c>
      <c r="F2">
        <v>1721.35</v>
      </c>
      <c r="G2">
        <v>1897.075</v>
      </c>
      <c r="H2">
        <v>2072.8</v>
      </c>
    </row>
    <row r="3" spans="2:8" ht="12.75">
      <c r="B3" t="s">
        <v>37</v>
      </c>
      <c r="C3">
        <v>833</v>
      </c>
      <c r="D3">
        <v>1225.7</v>
      </c>
      <c r="E3">
        <v>1382.45</v>
      </c>
      <c r="F3">
        <v>1539.2</v>
      </c>
      <c r="G3">
        <v>1695.95</v>
      </c>
      <c r="H3">
        <v>1852.7</v>
      </c>
    </row>
    <row r="4" spans="2:8" ht="12.75">
      <c r="B4" t="s">
        <v>38</v>
      </c>
      <c r="C4">
        <v>588</v>
      </c>
      <c r="D4">
        <v>865.2</v>
      </c>
      <c r="E4">
        <v>975.75</v>
      </c>
      <c r="F4">
        <v>1086.3</v>
      </c>
      <c r="G4">
        <v>1196.85</v>
      </c>
      <c r="H4">
        <v>1307.4</v>
      </c>
    </row>
    <row r="5" spans="2:8" ht="12.75">
      <c r="B5" t="s">
        <v>42</v>
      </c>
      <c r="C5">
        <v>735</v>
      </c>
      <c r="D5">
        <v>1081.5</v>
      </c>
      <c r="E5">
        <v>1220.1</v>
      </c>
      <c r="F5">
        <v>1358.7</v>
      </c>
      <c r="G5">
        <v>1497.3</v>
      </c>
      <c r="H5">
        <v>1635.9</v>
      </c>
    </row>
    <row r="6" spans="2:8" ht="12.75">
      <c r="B6" t="s">
        <v>39</v>
      </c>
      <c r="C6">
        <v>833</v>
      </c>
      <c r="D6">
        <v>1225.7</v>
      </c>
      <c r="E6">
        <v>1382.45</v>
      </c>
      <c r="F6">
        <v>1539.2</v>
      </c>
      <c r="G6">
        <v>1695.95</v>
      </c>
      <c r="H6">
        <v>1852.7</v>
      </c>
    </row>
    <row r="7" spans="2:8" ht="12.75">
      <c r="B7" t="s">
        <v>41</v>
      </c>
      <c r="C7">
        <v>833</v>
      </c>
      <c r="D7">
        <v>1225.7</v>
      </c>
      <c r="E7">
        <v>1382.45</v>
      </c>
      <c r="F7">
        <v>1539.2</v>
      </c>
      <c r="G7">
        <v>1695.95</v>
      </c>
      <c r="H7">
        <v>1852.7</v>
      </c>
    </row>
    <row r="8" spans="2:8" ht="12.75">
      <c r="B8" t="s">
        <v>40</v>
      </c>
      <c r="C8">
        <v>1176</v>
      </c>
      <c r="D8">
        <v>1730.4</v>
      </c>
      <c r="E8">
        <v>1952.325</v>
      </c>
      <c r="F8">
        <v>2174.25</v>
      </c>
      <c r="G8">
        <v>2396.175</v>
      </c>
      <c r="H8">
        <v>2618.1</v>
      </c>
    </row>
    <row r="9" spans="2:8" ht="12.75">
      <c r="B9" t="s">
        <v>10</v>
      </c>
      <c r="C9">
        <v>735</v>
      </c>
      <c r="D9">
        <v>1081.5</v>
      </c>
      <c r="E9">
        <v>1220.1</v>
      </c>
      <c r="F9">
        <v>1358.7</v>
      </c>
      <c r="G9">
        <v>1497.3</v>
      </c>
      <c r="H9">
        <v>1635.9</v>
      </c>
    </row>
    <row r="10" spans="2:8" ht="12.75">
      <c r="B10" t="s">
        <v>12</v>
      </c>
      <c r="C10">
        <v>882</v>
      </c>
      <c r="D10">
        <v>1297.8</v>
      </c>
      <c r="E10">
        <v>1464.45</v>
      </c>
      <c r="F10">
        <v>1631.1</v>
      </c>
      <c r="G10">
        <v>1797.75</v>
      </c>
      <c r="H10">
        <v>1964.4</v>
      </c>
    </row>
    <row r="11" spans="2:8" ht="12.75">
      <c r="B11" t="s">
        <v>53</v>
      </c>
      <c r="C11">
        <v>1029</v>
      </c>
      <c r="D11">
        <v>1514.1</v>
      </c>
      <c r="E11">
        <v>1707.975</v>
      </c>
      <c r="F11">
        <v>1901.85</v>
      </c>
      <c r="G11">
        <v>2095.725</v>
      </c>
      <c r="H11">
        <v>2289.6</v>
      </c>
    </row>
    <row r="12" spans="2:8" ht="12.75">
      <c r="B12" t="s">
        <v>13</v>
      </c>
      <c r="C12">
        <v>980</v>
      </c>
      <c r="D12">
        <v>1442</v>
      </c>
      <c r="E12">
        <v>1626.8</v>
      </c>
      <c r="F12">
        <v>1811.6</v>
      </c>
      <c r="G12">
        <v>1996.4</v>
      </c>
      <c r="H12">
        <v>2181.2</v>
      </c>
    </row>
    <row r="13" spans="2:8" ht="12.75">
      <c r="B13" t="s">
        <v>55</v>
      </c>
      <c r="C13">
        <v>1078</v>
      </c>
      <c r="D13">
        <v>1586.2</v>
      </c>
      <c r="E13">
        <v>1789.15</v>
      </c>
      <c r="F13">
        <v>1992.1</v>
      </c>
      <c r="G13">
        <v>2195.05</v>
      </c>
      <c r="H13">
        <v>2398</v>
      </c>
    </row>
    <row r="14" spans="2:8" ht="12.75">
      <c r="B14" t="s">
        <v>11</v>
      </c>
      <c r="C14">
        <v>833</v>
      </c>
      <c r="D14">
        <v>1225.7</v>
      </c>
      <c r="E14">
        <v>1382.45</v>
      </c>
      <c r="F14">
        <v>1539.2</v>
      </c>
      <c r="G14">
        <v>1695.95</v>
      </c>
      <c r="H14">
        <v>1852.7</v>
      </c>
    </row>
    <row r="15" spans="2:8" ht="12.75">
      <c r="B15" t="s">
        <v>46</v>
      </c>
      <c r="C15">
        <v>784</v>
      </c>
      <c r="D15">
        <v>1153.6</v>
      </c>
      <c r="E15">
        <v>1301.275</v>
      </c>
      <c r="F15">
        <v>1448.95</v>
      </c>
      <c r="G15">
        <v>1596.625</v>
      </c>
      <c r="H15">
        <v>1744.3</v>
      </c>
    </row>
    <row r="16" spans="2:8" ht="12.75">
      <c r="B16" t="s">
        <v>14</v>
      </c>
      <c r="C16">
        <v>1029</v>
      </c>
      <c r="D16">
        <v>1514.1</v>
      </c>
      <c r="E16">
        <v>1707.975</v>
      </c>
      <c r="F16">
        <v>1901.85</v>
      </c>
      <c r="G16">
        <v>2095.725</v>
      </c>
      <c r="H16">
        <v>2289.6</v>
      </c>
    </row>
    <row r="17" spans="2:8" ht="12.75">
      <c r="B17" t="s">
        <v>56</v>
      </c>
      <c r="C17">
        <v>833</v>
      </c>
      <c r="D17">
        <v>1225.7</v>
      </c>
      <c r="E17">
        <v>1382.45</v>
      </c>
      <c r="F17">
        <v>1539.2</v>
      </c>
      <c r="G17">
        <v>1695.95</v>
      </c>
      <c r="H17">
        <v>1852.7</v>
      </c>
    </row>
    <row r="18" spans="2:8" ht="12.75">
      <c r="B18" t="s">
        <v>15</v>
      </c>
      <c r="C18">
        <v>931</v>
      </c>
      <c r="D18">
        <v>1369.8999999999999</v>
      </c>
      <c r="E18">
        <v>1545.625</v>
      </c>
      <c r="F18">
        <v>1721.35</v>
      </c>
      <c r="G18">
        <v>1897.075</v>
      </c>
      <c r="H18">
        <v>2072.8</v>
      </c>
    </row>
    <row r="19" spans="2:8" ht="12.75">
      <c r="B19" t="s">
        <v>57</v>
      </c>
      <c r="C19">
        <v>1078</v>
      </c>
      <c r="D19">
        <v>1586.2</v>
      </c>
      <c r="E19">
        <v>1789.15</v>
      </c>
      <c r="F19">
        <v>1992.1</v>
      </c>
      <c r="G19">
        <v>2195.05</v>
      </c>
      <c r="H19">
        <v>2398</v>
      </c>
    </row>
    <row r="20" spans="2:8" ht="12.75">
      <c r="B20" t="s">
        <v>44</v>
      </c>
      <c r="C20">
        <v>637</v>
      </c>
      <c r="D20">
        <v>937.3</v>
      </c>
      <c r="E20">
        <v>1057.75</v>
      </c>
      <c r="F20">
        <v>1178.2</v>
      </c>
      <c r="G20">
        <v>1298.65</v>
      </c>
      <c r="H20">
        <v>1419.1</v>
      </c>
    </row>
    <row r="21" spans="2:8" ht="12.75">
      <c r="B21" t="s">
        <v>45</v>
      </c>
      <c r="C21">
        <v>833</v>
      </c>
      <c r="D21">
        <v>1225.7</v>
      </c>
      <c r="E21">
        <v>1382.45</v>
      </c>
      <c r="F21">
        <v>1539.2</v>
      </c>
      <c r="G21">
        <v>1695.95</v>
      </c>
      <c r="H21">
        <v>1852.7</v>
      </c>
    </row>
    <row r="22" spans="2:8" ht="12.75">
      <c r="B22" t="s">
        <v>43</v>
      </c>
      <c r="C22">
        <v>735</v>
      </c>
      <c r="D22">
        <v>1081.5</v>
      </c>
      <c r="E22">
        <v>1220.1</v>
      </c>
      <c r="F22">
        <v>1358.7</v>
      </c>
      <c r="G22">
        <v>1497.3</v>
      </c>
      <c r="H22">
        <v>1635.9</v>
      </c>
    </row>
    <row r="23" spans="2:8" ht="12.75">
      <c r="B23" t="s">
        <v>47</v>
      </c>
      <c r="C23">
        <v>735</v>
      </c>
      <c r="D23">
        <v>1081.5</v>
      </c>
      <c r="E23">
        <v>1220.1</v>
      </c>
      <c r="F23">
        <v>1358.7</v>
      </c>
      <c r="G23">
        <v>1497.3</v>
      </c>
      <c r="H23">
        <v>1635.9</v>
      </c>
    </row>
    <row r="24" spans="2:8" ht="12.75">
      <c r="B24" t="s">
        <v>48</v>
      </c>
      <c r="C24">
        <v>931</v>
      </c>
      <c r="D24">
        <v>1369.8999999999999</v>
      </c>
      <c r="E24">
        <v>1545.625</v>
      </c>
      <c r="F24">
        <v>1721.35</v>
      </c>
      <c r="G24">
        <v>1897.075</v>
      </c>
      <c r="H24">
        <v>2072.8</v>
      </c>
    </row>
    <row r="25" spans="2:8" ht="12.75">
      <c r="B25" t="s">
        <v>58</v>
      </c>
      <c r="C25">
        <v>1225</v>
      </c>
      <c r="D25">
        <v>1802.5</v>
      </c>
      <c r="E25">
        <v>2033.5</v>
      </c>
      <c r="F25">
        <v>2264.5</v>
      </c>
      <c r="G25">
        <v>2495.5</v>
      </c>
      <c r="H25">
        <v>2726.5</v>
      </c>
    </row>
    <row r="26" spans="2:8" ht="12.75">
      <c r="B26" t="s">
        <v>50</v>
      </c>
      <c r="C26">
        <v>784</v>
      </c>
      <c r="D26">
        <v>1153.6</v>
      </c>
      <c r="E26">
        <v>1301.275</v>
      </c>
      <c r="F26">
        <v>1448.95</v>
      </c>
      <c r="G26">
        <v>1596.625</v>
      </c>
      <c r="H26">
        <v>1744.3</v>
      </c>
    </row>
    <row r="27" spans="2:8" ht="12.75">
      <c r="B27" t="s">
        <v>51</v>
      </c>
      <c r="C27">
        <v>784</v>
      </c>
      <c r="D27">
        <v>1153.6</v>
      </c>
      <c r="E27">
        <v>1301.275</v>
      </c>
      <c r="F27">
        <v>1448.95</v>
      </c>
      <c r="G27">
        <v>1596.625</v>
      </c>
      <c r="H27">
        <v>1744.3</v>
      </c>
    </row>
    <row r="28" spans="2:8" ht="12.75">
      <c r="B28" t="s">
        <v>52</v>
      </c>
      <c r="C28">
        <v>637</v>
      </c>
      <c r="D28">
        <v>937.3</v>
      </c>
      <c r="E28">
        <v>1057.75</v>
      </c>
      <c r="F28">
        <v>1178.2</v>
      </c>
      <c r="G28">
        <v>1298.65</v>
      </c>
      <c r="H28">
        <v>1419.1</v>
      </c>
    </row>
    <row r="29" spans="2:8" ht="12.75">
      <c r="B29" t="s">
        <v>54</v>
      </c>
      <c r="C29">
        <v>980</v>
      </c>
      <c r="D29">
        <v>1442</v>
      </c>
      <c r="E29">
        <v>1626.8</v>
      </c>
      <c r="F29">
        <v>1811.6</v>
      </c>
      <c r="G29">
        <v>1996.4</v>
      </c>
      <c r="H29">
        <v>2181.2</v>
      </c>
    </row>
    <row r="30" spans="2:8" ht="12.75">
      <c r="B30" t="s">
        <v>32</v>
      </c>
      <c r="C30">
        <v>735</v>
      </c>
      <c r="D30">
        <v>1081.5</v>
      </c>
      <c r="E30">
        <v>1220.1</v>
      </c>
      <c r="F30">
        <v>1358.7</v>
      </c>
      <c r="G30">
        <v>1497.3</v>
      </c>
      <c r="H30">
        <v>1635.9</v>
      </c>
    </row>
    <row r="31" spans="2:8" ht="12.75">
      <c r="B31" t="s">
        <v>59</v>
      </c>
      <c r="C31">
        <v>686</v>
      </c>
      <c r="D31">
        <v>1009.4</v>
      </c>
      <c r="E31">
        <v>1138.925</v>
      </c>
      <c r="F31">
        <v>1268.45</v>
      </c>
      <c r="G31">
        <v>1397.975</v>
      </c>
      <c r="H31">
        <v>1527.5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F42" sqref="F42"/>
    </sheetView>
  </sheetViews>
  <sheetFormatPr defaultColWidth="9.140625" defaultRowHeight="12.75"/>
  <sheetData>
    <row r="1" ht="12.75">
      <c r="C1">
        <v>1</v>
      </c>
    </row>
    <row r="2" spans="1:3" ht="12.75">
      <c r="A2" t="s">
        <v>0</v>
      </c>
      <c r="B2" t="s">
        <v>37</v>
      </c>
      <c r="C2">
        <v>400</v>
      </c>
    </row>
    <row r="3" spans="1:3" ht="12.75">
      <c r="A3" t="s">
        <v>1</v>
      </c>
      <c r="B3" t="s">
        <v>38</v>
      </c>
      <c r="C3">
        <v>500</v>
      </c>
    </row>
    <row r="4" spans="1:3" ht="12.75">
      <c r="A4" t="s">
        <v>2</v>
      </c>
      <c r="B4" t="s">
        <v>39</v>
      </c>
      <c r="C4">
        <v>400</v>
      </c>
    </row>
    <row r="5" spans="1:3" ht="12.75">
      <c r="A5" t="s">
        <v>16</v>
      </c>
      <c r="B5" t="s">
        <v>40</v>
      </c>
      <c r="C5">
        <v>400</v>
      </c>
    </row>
    <row r="6" spans="1:3" ht="12.75">
      <c r="A6" t="s">
        <v>3</v>
      </c>
      <c r="B6" t="s">
        <v>41</v>
      </c>
      <c r="C6">
        <v>400</v>
      </c>
    </row>
    <row r="7" spans="1:3" ht="12.75">
      <c r="A7" t="s">
        <v>17</v>
      </c>
      <c r="B7" t="s">
        <v>10</v>
      </c>
      <c r="C7">
        <v>500</v>
      </c>
    </row>
    <row r="8" spans="1:3" ht="12.75">
      <c r="A8" t="s">
        <v>18</v>
      </c>
      <c r="B8" t="s">
        <v>11</v>
      </c>
      <c r="C8">
        <v>600</v>
      </c>
    </row>
    <row r="9" spans="1:3" ht="12.75">
      <c r="A9" t="s">
        <v>19</v>
      </c>
      <c r="B9" t="s">
        <v>12</v>
      </c>
      <c r="C9">
        <v>500</v>
      </c>
    </row>
    <row r="10" spans="1:3" ht="12.75">
      <c r="A10" t="s">
        <v>20</v>
      </c>
      <c r="B10" t="s">
        <v>13</v>
      </c>
      <c r="C10">
        <v>500</v>
      </c>
    </row>
    <row r="11" spans="1:3" ht="12.75">
      <c r="A11" t="s">
        <v>21</v>
      </c>
      <c r="B11" t="s">
        <v>14</v>
      </c>
      <c r="C11">
        <v>500</v>
      </c>
    </row>
    <row r="12" spans="1:3" ht="12.75">
      <c r="A12" t="s">
        <v>22</v>
      </c>
      <c r="B12" t="s">
        <v>15</v>
      </c>
      <c r="C12">
        <v>400</v>
      </c>
    </row>
    <row r="13" spans="1:3" ht="12.75">
      <c r="A13" t="s">
        <v>23</v>
      </c>
      <c r="B13" t="s">
        <v>42</v>
      </c>
      <c r="C13">
        <v>500</v>
      </c>
    </row>
    <row r="14" spans="1:3" ht="12.75">
      <c r="A14" t="s">
        <v>24</v>
      </c>
      <c r="B14" t="s">
        <v>43</v>
      </c>
      <c r="C14">
        <v>600</v>
      </c>
    </row>
    <row r="15" spans="1:3" ht="12.75">
      <c r="A15" t="s">
        <v>25</v>
      </c>
      <c r="B15" t="s">
        <v>44</v>
      </c>
      <c r="C15">
        <v>600</v>
      </c>
    </row>
    <row r="16" spans="1:3" ht="12.75">
      <c r="A16" t="s">
        <v>4</v>
      </c>
      <c r="B16" t="s">
        <v>45</v>
      </c>
      <c r="C16">
        <v>500</v>
      </c>
    </row>
    <row r="17" spans="1:3" ht="12.75">
      <c r="A17" t="s">
        <v>5</v>
      </c>
      <c r="B17" t="s">
        <v>46</v>
      </c>
      <c r="C17">
        <v>400</v>
      </c>
    </row>
    <row r="18" spans="1:3" ht="12.75">
      <c r="A18" t="s">
        <v>26</v>
      </c>
      <c r="B18" t="s">
        <v>47</v>
      </c>
      <c r="C18">
        <v>600</v>
      </c>
    </row>
    <row r="19" spans="1:3" ht="12.75">
      <c r="A19" t="s">
        <v>27</v>
      </c>
      <c r="B19" t="s">
        <v>48</v>
      </c>
      <c r="C19">
        <v>400</v>
      </c>
    </row>
    <row r="20" spans="1:3" ht="12.75">
      <c r="A20" t="s">
        <v>28</v>
      </c>
      <c r="B20" t="s">
        <v>49</v>
      </c>
      <c r="C20">
        <v>300</v>
      </c>
    </row>
    <row r="21" spans="1:3" ht="12.75">
      <c r="A21" t="s">
        <v>29</v>
      </c>
      <c r="B21" t="s">
        <v>50</v>
      </c>
      <c r="C21">
        <v>500</v>
      </c>
    </row>
    <row r="22" spans="1:3" ht="12.75">
      <c r="A22" t="s">
        <v>30</v>
      </c>
      <c r="B22" t="s">
        <v>51</v>
      </c>
      <c r="C22">
        <v>600</v>
      </c>
    </row>
    <row r="23" spans="1:3" ht="12.75">
      <c r="A23" t="s">
        <v>6</v>
      </c>
      <c r="B23" t="s">
        <v>52</v>
      </c>
      <c r="C23">
        <v>500</v>
      </c>
    </row>
    <row r="24" spans="1:3" ht="12.75">
      <c r="A24" t="s">
        <v>31</v>
      </c>
      <c r="B24" t="s">
        <v>32</v>
      </c>
      <c r="C24">
        <v>400</v>
      </c>
    </row>
    <row r="25" spans="1:3" ht="12.75">
      <c r="A25" t="s">
        <v>33</v>
      </c>
      <c r="B25" t="s">
        <v>53</v>
      </c>
      <c r="C25">
        <v>800</v>
      </c>
    </row>
    <row r="26" spans="1:3" ht="12.75">
      <c r="A26" t="s">
        <v>34</v>
      </c>
      <c r="B26" t="s">
        <v>54</v>
      </c>
      <c r="C26">
        <v>800</v>
      </c>
    </row>
    <row r="27" spans="1:3" ht="12.75">
      <c r="A27" t="s">
        <v>7</v>
      </c>
      <c r="B27" t="s">
        <v>55</v>
      </c>
      <c r="C27">
        <v>600</v>
      </c>
    </row>
    <row r="28" spans="1:3" ht="12.75">
      <c r="A28" t="s">
        <v>35</v>
      </c>
      <c r="B28" t="s">
        <v>56</v>
      </c>
      <c r="C28">
        <v>800</v>
      </c>
    </row>
    <row r="29" spans="1:3" ht="12.75">
      <c r="A29" t="s">
        <v>8</v>
      </c>
      <c r="B29" t="s">
        <v>57</v>
      </c>
      <c r="C29">
        <v>400</v>
      </c>
    </row>
    <row r="30" spans="1:3" ht="12.75">
      <c r="A30" t="s">
        <v>36</v>
      </c>
      <c r="B30" t="s">
        <v>58</v>
      </c>
      <c r="C30">
        <v>800</v>
      </c>
    </row>
    <row r="31" spans="1:3" ht="12.75">
      <c r="A31" t="s">
        <v>9</v>
      </c>
      <c r="B31" t="s">
        <v>59</v>
      </c>
      <c r="C31">
        <v>600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Korada</dc:creator>
  <cp:keywords/>
  <dc:description/>
  <cp:lastModifiedBy>borutk</cp:lastModifiedBy>
  <cp:lastPrinted>2009-03-02T07:09:42Z</cp:lastPrinted>
  <dcterms:created xsi:type="dcterms:W3CDTF">2008-04-06T20:27:30Z</dcterms:created>
  <dcterms:modified xsi:type="dcterms:W3CDTF">2010-01-28T14:11:15Z</dcterms:modified>
  <cp:category/>
  <cp:version/>
  <cp:contentType/>
  <cp:contentStatus/>
</cp:coreProperties>
</file>