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7320" tabRatio="810" activeTab="0"/>
  </bookViews>
  <sheets>
    <sheet name="PLM" sheetId="1" r:id="rId1"/>
    <sheet name="ZneskiPLM-Bivanje" sheetId="2" state="hidden" r:id="rId2"/>
    <sheet name="ZneskiPLM-Potni_stroski" sheetId="3" state="hidden" r:id="rId3"/>
    <sheet name="Sheet1" sheetId="4" r:id="rId4"/>
  </sheets>
  <definedNames>
    <definedName name="drzave">'ZneskiPLM-Bivanje'!$B$2:$B$33</definedName>
    <definedName name="drzave1">'PLM'!$AA$2:$AA$33</definedName>
    <definedName name="Tabel1" localSheetId="2">'ZneskiPLM-Potni_stroski'!$B$1:$O$33</definedName>
    <definedName name="Tabel1">'ZneskiPLM-Bivanje'!$B$1:$O$33</definedName>
    <definedName name="Tabel2">'ZneskiPLM-Potni_stroski'!$B$1:$C$33</definedName>
    <definedName name="Tabel3">'ZneskiPLM-Bivanje'!$B$1:$AA$33</definedName>
  </definedNames>
  <calcPr fullCalcOnLoad="1"/>
</workbook>
</file>

<file path=xl/sharedStrings.xml><?xml version="1.0" encoding="utf-8"?>
<sst xmlns="http://schemas.openxmlformats.org/spreadsheetml/2006/main" count="159" uniqueCount="95">
  <si>
    <t xml:space="preserve">Belgique/Belgie </t>
  </si>
  <si>
    <t>Balgarija</t>
  </si>
  <si>
    <t xml:space="preserve">Ceska Republika </t>
  </si>
  <si>
    <t xml:space="preserve">Deutschland </t>
  </si>
  <si>
    <t xml:space="preserve">Luxembourg </t>
  </si>
  <si>
    <t xml:space="preserve">Magyarorszag </t>
  </si>
  <si>
    <t>Romania</t>
  </si>
  <si>
    <t xml:space="preserve">United Kingdom </t>
  </si>
  <si>
    <t xml:space="preserve">Liechtenstein </t>
  </si>
  <si>
    <t xml:space="preserve">Turkey </t>
  </si>
  <si>
    <t>EE</t>
  </si>
  <si>
    <t>EL</t>
  </si>
  <si>
    <t>ES</t>
  </si>
  <si>
    <t>FR</t>
  </si>
  <si>
    <t>IE</t>
  </si>
  <si>
    <t>IT</t>
  </si>
  <si>
    <t xml:space="preserve">Danmark </t>
  </si>
  <si>
    <t xml:space="preserve">Eesti </t>
  </si>
  <si>
    <t xml:space="preserve">Ellas </t>
  </si>
  <si>
    <t xml:space="preserve">Espana </t>
  </si>
  <si>
    <t xml:space="preserve">France </t>
  </si>
  <si>
    <t xml:space="preserve">Eire/Ireland </t>
  </si>
  <si>
    <t xml:space="preserve">Italia </t>
  </si>
  <si>
    <t xml:space="preserve">Kypros </t>
  </si>
  <si>
    <t xml:space="preserve">Latvija </t>
  </si>
  <si>
    <t xml:space="preserve">Lietuva </t>
  </si>
  <si>
    <t xml:space="preserve">Malta </t>
  </si>
  <si>
    <t xml:space="preserve">Nederland </t>
  </si>
  <si>
    <t xml:space="preserve">Oesterreich </t>
  </si>
  <si>
    <t xml:space="preserve">Polska </t>
  </si>
  <si>
    <t xml:space="preserve">Portugal </t>
  </si>
  <si>
    <t xml:space="preserve">Slovensko </t>
  </si>
  <si>
    <t>SK</t>
  </si>
  <si>
    <t xml:space="preserve">Suomi </t>
  </si>
  <si>
    <t xml:space="preserve">Sverige </t>
  </si>
  <si>
    <t xml:space="preserve">Island </t>
  </si>
  <si>
    <t xml:space="preserve">Norge </t>
  </si>
  <si>
    <t>BE</t>
  </si>
  <si>
    <t>BG</t>
  </si>
  <si>
    <t>CZ</t>
  </si>
  <si>
    <t>DK</t>
  </si>
  <si>
    <t>DE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</si>
  <si>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</si>
  <si>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</si>
  <si>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</si>
  <si>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</si>
  <si>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</si>
  <si>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</si>
  <si>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</si>
  <si>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</si>
  <si>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</si>
  <si>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</si>
  <si>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</si>
  <si>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FI</t>
  </si>
  <si>
    <t>SE</t>
  </si>
  <si>
    <t>UK</t>
  </si>
  <si>
    <t>IS</t>
  </si>
  <si>
    <t>LI</t>
  </si>
  <si>
    <t>NO</t>
  </si>
  <si>
    <t>TR</t>
  </si>
  <si>
    <t>ŠT. UDEL.</t>
  </si>
  <si>
    <t>SKUPAJ</t>
  </si>
  <si>
    <t>STROŠKI PREVOZA</t>
  </si>
  <si>
    <t>DRŽAVA</t>
  </si>
  <si>
    <t>ŠT.UDEL.</t>
  </si>
  <si>
    <t>TRAJANJE V TEDNIH</t>
  </si>
  <si>
    <t>x</t>
  </si>
  <si>
    <t>SKUPAJ - MAKSIMALEN ZNESEK GLEDE NA PRAVILA</t>
  </si>
  <si>
    <t>Stolpec1</t>
  </si>
  <si>
    <t>DEJANSKO ZAPROŠEN</t>
  </si>
  <si>
    <t>razmerje priprava/skupni budget</t>
  </si>
  <si>
    <t>maksimalen znesek za priprava</t>
  </si>
  <si>
    <t>POTNI STROŠKI (max)</t>
  </si>
  <si>
    <t>BIVANJE (max)</t>
  </si>
  <si>
    <t>Postopek vnosa:</t>
  </si>
  <si>
    <t>3. vpiše trajanje (obvezno v tednih)</t>
  </si>
  <si>
    <t>1. stroški bivanja: iz seznama se izbere državo</t>
  </si>
  <si>
    <t>!!!! ZA IZRAČUN JE POTREBEN VNOS DRŽAVE, ŠT. UDEL. IN TRAJANJA</t>
  </si>
  <si>
    <t>2. vpiše se število udeležencev</t>
  </si>
  <si>
    <t>5. vnese se število udeležencev za pripravo</t>
  </si>
  <si>
    <t>4. vnese se število udeležencev za vodenje</t>
  </si>
  <si>
    <t>V KOLIKOR JE TRAJANJE MOBILNOSTI ENAKO ALI DALJŠE OD 13 TEDNOV SO STROŠKI POTI VKLJUČENI V STROŠKE BIVANJA</t>
  </si>
  <si>
    <t>CH</t>
  </si>
  <si>
    <t>HR</t>
  </si>
  <si>
    <t>GB</t>
  </si>
  <si>
    <t>GR</t>
  </si>
  <si>
    <t>Švica</t>
  </si>
  <si>
    <t>Hrvatska</t>
  </si>
  <si>
    <t>STROŠKI BIVANJA (DNEVNICE)</t>
  </si>
  <si>
    <t>STROŠKI ORG. MOBILNOSTI (VODENJE)</t>
  </si>
  <si>
    <t>MOBILNOSTI:</t>
  </si>
  <si>
    <t>OSEBE NA TRGU DELA (PLM)</t>
  </si>
  <si>
    <t>STROŠKI PRIPRAVE (za mob.  - manj kot 13 tednov)</t>
  </si>
  <si>
    <t>STROŠKI PRIPRAVE (za mob.  - 13 tednov ali več)</t>
  </si>
  <si>
    <t>(pri pripravi posebej vnesete mobilnosti, ki trajajo manj kot 13 tednov in tiste mobilnosti, ki trajajo 13 tednov ali več)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</si>
</sst>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0.0%"/>
    <numFmt numFmtId="167" formatCode="#,##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7" fontId="0" fillId="0" borderId="0" xfId="0" applyNumberFormat="1" applyAlignment="1">
      <alignment/>
    </xf>
    <xf numFmtId="164" fontId="4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64" fontId="3" fillId="35" borderId="10" xfId="0" applyNumberFormat="1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11" fillId="38" borderId="10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3" fillId="0" borderId="0" xfId="59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164" fontId="3" fillId="39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165" fontId="4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40" borderId="13" xfId="0" applyFill="1" applyBorder="1" applyAlignment="1" applyProtection="1">
      <alignment horizontal="center" wrapText="1"/>
      <protection/>
    </xf>
    <xf numFmtId="0" fontId="0" fillId="40" borderId="14" xfId="0" applyFill="1" applyBorder="1" applyAlignment="1" applyProtection="1">
      <alignment horizontal="center" wrapText="1"/>
      <protection/>
    </xf>
    <xf numFmtId="0" fontId="0" fillId="40" borderId="15" xfId="0" applyFill="1" applyBorder="1" applyAlignment="1" applyProtection="1">
      <alignment horizontal="center" wrapText="1"/>
      <protection/>
    </xf>
    <xf numFmtId="0" fontId="0" fillId="38" borderId="13" xfId="0" applyFont="1" applyFill="1" applyBorder="1" applyAlignment="1" applyProtection="1">
      <alignment horizontal="left" vertical="top" wrapText="1"/>
      <protection/>
    </xf>
    <xf numFmtId="0" fontId="0" fillId="38" borderId="15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ál_elsoli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9</xdr:row>
      <xdr:rowOff>133350</xdr:rowOff>
    </xdr:from>
    <xdr:to>
      <xdr:col>4</xdr:col>
      <xdr:colOff>1219200</xdr:colOff>
      <xdr:row>15</xdr:row>
      <xdr:rowOff>85725</xdr:rowOff>
    </xdr:to>
    <xdr:sp>
      <xdr:nvSpPr>
        <xdr:cNvPr id="1" name="Line 8"/>
        <xdr:cNvSpPr>
          <a:spLocks/>
        </xdr:cNvSpPr>
      </xdr:nvSpPr>
      <xdr:spPr>
        <a:xfrm flipV="1">
          <a:off x="6715125" y="2266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1485900</xdr:colOff>
      <xdr:row>9</xdr:row>
      <xdr:rowOff>114300</xdr:rowOff>
    </xdr:from>
    <xdr:to>
      <xdr:col>10</xdr:col>
      <xdr:colOff>619125</xdr:colOff>
      <xdr:row>14</xdr:row>
      <xdr:rowOff>142875</xdr:rowOff>
    </xdr:to>
    <xdr:sp>
      <xdr:nvSpPr>
        <xdr:cNvPr id="2" name="Line 9"/>
        <xdr:cNvSpPr>
          <a:spLocks/>
        </xdr:cNvSpPr>
      </xdr:nvSpPr>
      <xdr:spPr>
        <a:xfrm flipH="1" flipV="1">
          <a:off x="6981825" y="2247900"/>
          <a:ext cx="1285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13</xdr:row>
      <xdr:rowOff>152400</xdr:rowOff>
    </xdr:from>
    <xdr:to>
      <xdr:col>11</xdr:col>
      <xdr:colOff>228600</xdr:colOff>
      <xdr:row>15</xdr:row>
      <xdr:rowOff>66675</xdr:rowOff>
    </xdr:to>
    <xdr:sp>
      <xdr:nvSpPr>
        <xdr:cNvPr id="3" name="Line 8"/>
        <xdr:cNvSpPr>
          <a:spLocks/>
        </xdr:cNvSpPr>
      </xdr:nvSpPr>
      <xdr:spPr>
        <a:xfrm flipH="1">
          <a:off x="2095500" y="2790825"/>
          <a:ext cx="6915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</xdr:row>
      <xdr:rowOff>104775</xdr:rowOff>
    </xdr:from>
    <xdr:to>
      <xdr:col>11</xdr:col>
      <xdr:colOff>485775</xdr:colOff>
      <xdr:row>13</xdr:row>
      <xdr:rowOff>152400</xdr:rowOff>
    </xdr:to>
    <xdr:sp>
      <xdr:nvSpPr>
        <xdr:cNvPr id="4" name="Line 9"/>
        <xdr:cNvSpPr>
          <a:spLocks/>
        </xdr:cNvSpPr>
      </xdr:nvSpPr>
      <xdr:spPr>
        <a:xfrm flipV="1">
          <a:off x="9029700" y="485775"/>
          <a:ext cx="2381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List1" displayName="List1" ref="AA1:AA33" comment="" totalsRowShown="0">
  <autoFilter ref="AA1:AA33"/>
  <tableColumns count="1">
    <tableColumn id="1" name="Stol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85" zoomScaleNormal="85" zoomScalePageLayoutView="0" workbookViewId="0" topLeftCell="A1">
      <selection activeCell="K39" sqref="K39"/>
    </sheetView>
  </sheetViews>
  <sheetFormatPr defaultColWidth="9.140625" defaultRowHeight="12.75"/>
  <cols>
    <col min="1" max="1" width="50.140625" style="3" bestFit="1" customWidth="1"/>
    <col min="2" max="2" width="12.140625" style="3" customWidth="1"/>
    <col min="3" max="3" width="20.140625" style="3" customWidth="1"/>
    <col min="4" max="4" width="12.8515625" style="3" hidden="1" customWidth="1"/>
    <col min="5" max="5" width="32.28125" style="3" customWidth="1"/>
    <col min="6" max="10" width="9.140625" style="3" hidden="1" customWidth="1"/>
    <col min="11" max="11" width="17.00390625" style="3" customWidth="1"/>
    <col min="12" max="12" width="9.140625" style="3" customWidth="1"/>
    <col min="13" max="14" width="9.140625" style="3" hidden="1" customWidth="1"/>
    <col min="15" max="15" width="61.140625" style="3" customWidth="1"/>
    <col min="16" max="25" width="9.140625" style="3" customWidth="1"/>
    <col min="26" max="26" width="0" style="3" hidden="1" customWidth="1"/>
    <col min="27" max="27" width="10.421875" style="3" hidden="1" customWidth="1"/>
    <col min="28" max="16384" width="9.140625" style="3" customWidth="1"/>
  </cols>
  <sheetData>
    <row r="1" spans="1:27" ht="30">
      <c r="A1" s="11" t="s">
        <v>91</v>
      </c>
      <c r="B1" s="12" t="s">
        <v>60</v>
      </c>
      <c r="C1" s="12"/>
      <c r="D1" s="13"/>
      <c r="E1" s="14" t="s">
        <v>67</v>
      </c>
      <c r="F1" s="15"/>
      <c r="G1" s="15"/>
      <c r="H1" s="15"/>
      <c r="I1" s="15"/>
      <c r="J1" s="15"/>
      <c r="K1" s="16" t="s">
        <v>69</v>
      </c>
      <c r="L1" s="15"/>
      <c r="M1" s="15"/>
      <c r="N1" s="15"/>
      <c r="O1" s="17" t="s">
        <v>74</v>
      </c>
      <c r="AA1" s="4" t="s">
        <v>68</v>
      </c>
    </row>
    <row r="2" spans="1:27" ht="15">
      <c r="A2" s="18"/>
      <c r="B2" s="19"/>
      <c r="C2" s="19"/>
      <c r="D2" s="20"/>
      <c r="E2" s="19"/>
      <c r="F2" s="15"/>
      <c r="G2" s="15"/>
      <c r="H2" s="15"/>
      <c r="I2" s="15"/>
      <c r="J2" s="15"/>
      <c r="K2" s="15"/>
      <c r="L2" s="15"/>
      <c r="M2" s="15"/>
      <c r="N2" s="15"/>
      <c r="O2" s="21" t="s">
        <v>76</v>
      </c>
      <c r="AA2" s="3" t="s">
        <v>37</v>
      </c>
    </row>
    <row r="3" spans="1:27" ht="14.25">
      <c r="A3" s="5" t="s">
        <v>89</v>
      </c>
      <c r="B3" s="7">
        <v>0</v>
      </c>
      <c r="C3" s="8" t="s">
        <v>66</v>
      </c>
      <c r="D3" s="6"/>
      <c r="E3" s="2">
        <f>IF(M3=0,0,IF(M3&lt;500,500,M3))</f>
        <v>0</v>
      </c>
      <c r="F3" s="32"/>
      <c r="G3" s="32"/>
      <c r="H3" s="32"/>
      <c r="I3" s="32"/>
      <c r="J3" s="32"/>
      <c r="K3" s="37"/>
      <c r="L3" s="15"/>
      <c r="M3" s="2">
        <f>IF($B$3&gt;25,(25*300)+(($B$3-25)*200),$B$3*300)</f>
        <v>0</v>
      </c>
      <c r="N3" s="15"/>
      <c r="O3" s="21" t="s">
        <v>78</v>
      </c>
      <c r="AA3" s="3" t="s">
        <v>38</v>
      </c>
    </row>
    <row r="4" spans="1:27" ht="14.25">
      <c r="A4" s="5" t="s">
        <v>92</v>
      </c>
      <c r="B4" s="7">
        <v>0</v>
      </c>
      <c r="C4" s="8" t="s">
        <v>66</v>
      </c>
      <c r="D4" s="6"/>
      <c r="E4" s="2">
        <f>+B4*300</f>
        <v>0</v>
      </c>
      <c r="F4" s="32"/>
      <c r="G4" s="32"/>
      <c r="H4" s="32"/>
      <c r="I4" s="32"/>
      <c r="J4" s="32"/>
      <c r="K4" s="37"/>
      <c r="L4" s="15"/>
      <c r="M4" s="15"/>
      <c r="N4" s="15"/>
      <c r="O4" s="22" t="s">
        <v>75</v>
      </c>
      <c r="AA4" s="3" t="s">
        <v>39</v>
      </c>
    </row>
    <row r="5" spans="1:15" ht="14.25">
      <c r="A5" s="5" t="s">
        <v>93</v>
      </c>
      <c r="B5" s="7">
        <v>0</v>
      </c>
      <c r="C5" s="8"/>
      <c r="D5" s="6"/>
      <c r="E5" s="2">
        <f>+B5*400</f>
        <v>0</v>
      </c>
      <c r="F5" s="32"/>
      <c r="G5" s="32"/>
      <c r="H5" s="32"/>
      <c r="I5" s="32"/>
      <c r="J5" s="32"/>
      <c r="K5" s="37"/>
      <c r="L5" s="15"/>
      <c r="M5" s="15"/>
      <c r="N5" s="15"/>
      <c r="O5" s="21" t="s">
        <v>77</v>
      </c>
    </row>
    <row r="6" spans="1:27" ht="14.25">
      <c r="A6" s="5" t="s">
        <v>62</v>
      </c>
      <c r="B6" s="9" t="s">
        <v>66</v>
      </c>
      <c r="C6" s="8"/>
      <c r="D6" s="6"/>
      <c r="E6" s="2">
        <f>SUM(K17:K34)</f>
        <v>0</v>
      </c>
      <c r="F6" s="32"/>
      <c r="G6" s="32"/>
      <c r="H6" s="32"/>
      <c r="I6" s="32"/>
      <c r="J6" s="32"/>
      <c r="K6" s="37"/>
      <c r="L6" s="15"/>
      <c r="M6" s="15"/>
      <c r="N6" s="15"/>
      <c r="O6" s="21" t="s">
        <v>80</v>
      </c>
      <c r="AA6" s="3" t="s">
        <v>40</v>
      </c>
    </row>
    <row r="7" spans="1:27" ht="14.25">
      <c r="A7" s="5" t="s">
        <v>88</v>
      </c>
      <c r="B7" s="9" t="s">
        <v>66</v>
      </c>
      <c r="C7" s="8"/>
      <c r="D7" s="6"/>
      <c r="E7" s="2">
        <f>SUM(E17:E34)</f>
        <v>0</v>
      </c>
      <c r="F7" s="32"/>
      <c r="G7" s="32"/>
      <c r="H7" s="32"/>
      <c r="I7" s="32"/>
      <c r="J7" s="32"/>
      <c r="K7" s="37"/>
      <c r="L7" s="15"/>
      <c r="M7" s="15"/>
      <c r="N7" s="15"/>
      <c r="O7" s="21" t="s">
        <v>79</v>
      </c>
      <c r="AA7" s="3" t="s">
        <v>41</v>
      </c>
    </row>
    <row r="8" spans="1:27" ht="15" thickBot="1">
      <c r="A8" s="23"/>
      <c r="B8" s="23"/>
      <c r="C8" s="23"/>
      <c r="D8" s="15"/>
      <c r="E8" s="33"/>
      <c r="F8" s="32"/>
      <c r="G8" s="32"/>
      <c r="H8" s="32"/>
      <c r="I8" s="32"/>
      <c r="J8" s="32"/>
      <c r="K8" s="32"/>
      <c r="L8" s="15"/>
      <c r="M8" s="15"/>
      <c r="N8" s="15"/>
      <c r="O8" s="42" t="s">
        <v>94</v>
      </c>
      <c r="AA8" s="3" t="s">
        <v>10</v>
      </c>
    </row>
    <row r="9" spans="1:27" ht="36.75" customHeight="1" thickBot="1" thickTop="1">
      <c r="A9" s="26" t="s">
        <v>61</v>
      </c>
      <c r="B9" s="26"/>
      <c r="C9" s="26"/>
      <c r="D9" s="27"/>
      <c r="E9" s="34">
        <f>+E7+E6+E4+E3+E5</f>
        <v>0</v>
      </c>
      <c r="F9" s="32"/>
      <c r="G9" s="32"/>
      <c r="H9" s="32"/>
      <c r="I9" s="32"/>
      <c r="J9" s="32"/>
      <c r="K9" s="34">
        <f>+K7+K6+K4+K3+K5</f>
        <v>0</v>
      </c>
      <c r="L9" s="15"/>
      <c r="M9" s="15"/>
      <c r="N9" s="15"/>
      <c r="O9" s="43"/>
      <c r="AA9" s="3" t="s">
        <v>11</v>
      </c>
    </row>
    <row r="10" spans="1:15" ht="25.5" customHeight="1" thickTop="1">
      <c r="A10" s="28"/>
      <c r="B10" s="28"/>
      <c r="C10" s="28"/>
      <c r="D10" s="29"/>
      <c r="E10" s="24"/>
      <c r="F10" s="15"/>
      <c r="G10" s="15"/>
      <c r="H10" s="15"/>
      <c r="I10" s="15"/>
      <c r="J10" s="15"/>
      <c r="K10" s="15"/>
      <c r="L10" s="15"/>
      <c r="M10" s="15">
        <f>SUMIF(C17:C34,"&gt;12",B17:B34)</f>
        <v>0</v>
      </c>
      <c r="N10" s="15"/>
      <c r="O10" s="15"/>
    </row>
    <row r="11" spans="1:27" ht="14.25" hidden="1">
      <c r="A11" s="23" t="s">
        <v>70</v>
      </c>
      <c r="B11" s="30" t="e">
        <f>E4/E9</f>
        <v>#DIV/0!</v>
      </c>
      <c r="C11" s="30" t="e">
        <f>K4/K9</f>
        <v>#DIV/0!</v>
      </c>
      <c r="D11" s="23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AA11" s="3" t="s">
        <v>12</v>
      </c>
    </row>
    <row r="12" spans="1:27" ht="14.25" hidden="1">
      <c r="A12" s="23" t="s">
        <v>71</v>
      </c>
      <c r="B12" s="31">
        <f>E9*0.1</f>
        <v>0</v>
      </c>
      <c r="C12" s="31">
        <f>K9*0.1</f>
        <v>0</v>
      </c>
      <c r="D12" s="23"/>
      <c r="E12" s="23"/>
      <c r="F12" s="15"/>
      <c r="G12" s="15"/>
      <c r="H12" s="15"/>
      <c r="I12" s="15"/>
      <c r="J12" s="15"/>
      <c r="K12" s="15"/>
      <c r="L12" s="15"/>
      <c r="M12" s="15"/>
      <c r="N12" s="15"/>
      <c r="O12" s="15"/>
      <c r="AA12" s="3" t="s">
        <v>13</v>
      </c>
    </row>
    <row r="13" spans="1:27" ht="14.25">
      <c r="A13" s="23"/>
      <c r="B13" s="23"/>
      <c r="C13" s="23"/>
      <c r="D13" s="23"/>
      <c r="E13" s="23"/>
      <c r="F13" s="15"/>
      <c r="G13" s="15"/>
      <c r="H13" s="15"/>
      <c r="I13" s="15"/>
      <c r="J13" s="15"/>
      <c r="K13" s="15"/>
      <c r="L13" s="15"/>
      <c r="M13" s="15">
        <f>SUMIF(C17:C34,"&lt;13",B17:B34)</f>
        <v>0</v>
      </c>
      <c r="N13" s="15"/>
      <c r="O13" s="15"/>
      <c r="AA13" s="3" t="s">
        <v>14</v>
      </c>
    </row>
    <row r="14" spans="1:27" ht="14.25" customHeight="1">
      <c r="A14" s="38" t="s">
        <v>90</v>
      </c>
      <c r="B14" s="38"/>
      <c r="C14" s="38"/>
      <c r="D14" s="23"/>
      <c r="E14" s="23"/>
      <c r="F14" s="15"/>
      <c r="G14" s="15"/>
      <c r="H14" s="15"/>
      <c r="I14" s="15"/>
      <c r="J14" s="15"/>
      <c r="K14" s="15"/>
      <c r="L14" s="15"/>
      <c r="M14" s="15"/>
      <c r="N14" s="15"/>
      <c r="O14" s="15"/>
      <c r="AA14" s="3" t="s">
        <v>15</v>
      </c>
    </row>
    <row r="15" spans="1:27" ht="14.25" customHeight="1">
      <c r="A15" s="38"/>
      <c r="B15" s="38"/>
      <c r="C15" s="38"/>
      <c r="D15" s="23"/>
      <c r="E15" s="23"/>
      <c r="F15" s="15"/>
      <c r="G15" s="15"/>
      <c r="H15" s="15"/>
      <c r="I15" s="15"/>
      <c r="J15" s="15"/>
      <c r="K15" s="15"/>
      <c r="L15" s="15"/>
      <c r="M15" s="15"/>
      <c r="N15" s="15"/>
      <c r="O15" s="15"/>
      <c r="AA15" s="3" t="s">
        <v>42</v>
      </c>
    </row>
    <row r="16" spans="1:27" ht="12.75">
      <c r="A16" s="25" t="s">
        <v>63</v>
      </c>
      <c r="B16" s="25" t="s">
        <v>64</v>
      </c>
      <c r="C16" s="25" t="s">
        <v>65</v>
      </c>
      <c r="D16" s="25" t="s">
        <v>73</v>
      </c>
      <c r="E16" s="25" t="s">
        <v>73</v>
      </c>
      <c r="F16" s="15"/>
      <c r="G16" s="15"/>
      <c r="H16" s="15"/>
      <c r="I16" s="15"/>
      <c r="J16" s="15"/>
      <c r="K16" s="25" t="s">
        <v>72</v>
      </c>
      <c r="L16" s="15"/>
      <c r="M16" s="15"/>
      <c r="N16" s="15"/>
      <c r="O16" s="15"/>
      <c r="AA16" s="3" t="s">
        <v>43</v>
      </c>
    </row>
    <row r="17" spans="1:27" ht="14.25">
      <c r="A17" s="7"/>
      <c r="B17" s="7"/>
      <c r="C17" s="7"/>
      <c r="D17" s="10" t="e">
        <f>INDEX(Tabel3,MATCH(A17,'ZneskiPLM-Bivanje'!$B$1:$B$33,0),MATCH(C17,'ZneskiPLM-Bivanje'!$B$1:$AA$1,0))</f>
        <v>#N/A</v>
      </c>
      <c r="E17" s="35">
        <f>IF(OR(M17=TRUE,N17=TRUE),0,+B17*D17)</f>
        <v>0</v>
      </c>
      <c r="F17" s="32"/>
      <c r="G17" s="32">
        <v>14</v>
      </c>
      <c r="H17" s="32" t="e">
        <f>INDEX(Tabel1,MATCH(A17,'ZneskiPLM-Bivanje'!$B$1:$B$33,0),MATCH(G17,'ZneskiPLM-Bivanje'!$B$1:$O$1,0))</f>
        <v>#N/A</v>
      </c>
      <c r="I17" s="32">
        <v>13</v>
      </c>
      <c r="J17" s="32" t="e">
        <f>INDEX(Tabel1,MATCH(A17,'ZneskiPLM-Bivanje'!$B$1:$B$33,0),MATCH(I17,'ZneskiPLM-Bivanje'!$B$1:$O$1,0))</f>
        <v>#N/A</v>
      </c>
      <c r="K17" s="35">
        <f>IF(C17&lt;13,IF(M17=TRUE,0,INDEX(Tabel2,MATCH(A17,'ZneskiPLM-Potni_stroski'!$B$1:$B$33,0),2)*B17),0)</f>
        <v>0</v>
      </c>
      <c r="L17" s="15"/>
      <c r="M17" s="15" t="b">
        <f aca="true" t="shared" si="0" ref="M17:M34">ISBLANK(B17)</f>
        <v>1</v>
      </c>
      <c r="N17" s="15" t="b">
        <f>ISBLANK(A17)</f>
        <v>1</v>
      </c>
      <c r="O17" s="15"/>
      <c r="AA17" s="3" t="s">
        <v>44</v>
      </c>
    </row>
    <row r="18" spans="1:27" ht="14.25">
      <c r="A18" s="7"/>
      <c r="B18" s="7"/>
      <c r="C18" s="7"/>
      <c r="D18" s="10" t="e">
        <f>INDEX(Tabel3,MATCH(A18,'ZneskiPLM-Bivanje'!$B$1:$B$33,0),MATCH(C18,'ZneskiPLM-Bivanje'!$B$1:$AA$1,0))</f>
        <v>#N/A</v>
      </c>
      <c r="E18" s="35">
        <f>IF(OR(M18=TRUE,N18=TRUE),0,+B18*D18)</f>
        <v>0</v>
      </c>
      <c r="F18" s="32"/>
      <c r="G18" s="32">
        <v>14</v>
      </c>
      <c r="H18" s="32" t="e">
        <f>INDEX(Tabel1,MATCH(A18,'ZneskiPLM-Bivanje'!$B$1:$B$33,0),MATCH(G18,'ZneskiPLM-Bivanje'!$B$1:$O$1,0))</f>
        <v>#N/A</v>
      </c>
      <c r="I18" s="32">
        <v>13</v>
      </c>
      <c r="J18" s="32" t="e">
        <f>INDEX(Tabel1,MATCH(A18,'ZneskiPLM-Bivanje'!$B$1:$B$33,0),MATCH(I18,'ZneskiPLM-Bivanje'!$B$1:$O$1,0))</f>
        <v>#N/A</v>
      </c>
      <c r="K18" s="35">
        <f>IF(C18&lt;13,IF(M18=TRUE,0,INDEX(Tabel2,MATCH(A18,'ZneskiPLM-Potni_stroski'!$B$1:$B$33,0),2)*B18),0)</f>
        <v>0</v>
      </c>
      <c r="L18" s="15"/>
      <c r="M18" s="15" t="b">
        <f t="shared" si="0"/>
        <v>1</v>
      </c>
      <c r="N18" s="15" t="b">
        <f aca="true" t="shared" si="1" ref="N18:N34">ISBLANK(A18)</f>
        <v>1</v>
      </c>
      <c r="O18" s="15"/>
      <c r="AA18" s="3" t="s">
        <v>45</v>
      </c>
    </row>
    <row r="19" spans="1:27" ht="18" customHeight="1">
      <c r="A19" s="7"/>
      <c r="B19" s="7"/>
      <c r="C19" s="7"/>
      <c r="D19" s="10" t="e">
        <f>INDEX(Tabel3,MATCH(A19,'ZneskiPLM-Bivanje'!$B$1:$B$33,0),MATCH(C19,'ZneskiPLM-Bivanje'!$B$1:$AA$1,0))</f>
        <v>#N/A</v>
      </c>
      <c r="E19" s="35">
        <f aca="true" t="shared" si="2" ref="E19:E34">IF(OR(M19=TRUE,N19=TRUE),0,+B19*D19)</f>
        <v>0</v>
      </c>
      <c r="F19" s="32"/>
      <c r="G19" s="32">
        <v>14</v>
      </c>
      <c r="H19" s="32" t="e">
        <f>INDEX(Tabel1,MATCH(A19,'ZneskiPLM-Bivanje'!$B$1:$B$33,0),MATCH(G19,'ZneskiPLM-Bivanje'!$B$1:$O$1,0))</f>
        <v>#N/A</v>
      </c>
      <c r="I19" s="32">
        <v>13</v>
      </c>
      <c r="J19" s="32" t="e">
        <f>INDEX(Tabel1,MATCH(A19,'ZneskiPLM-Bivanje'!$B$1:$B$33,0),MATCH(I19,'ZneskiPLM-Bivanje'!$B$1:$O$1,0))</f>
        <v>#N/A</v>
      </c>
      <c r="K19" s="35">
        <f>IF(C19&lt;13,IF(M19=TRUE,0,INDEX(Tabel2,MATCH(A19,'ZneskiPLM-Potni_stroski'!$B$1:$B$33,0),2)*B19),0)</f>
        <v>0</v>
      </c>
      <c r="L19" s="15"/>
      <c r="M19" s="15" t="b">
        <f t="shared" si="0"/>
        <v>1</v>
      </c>
      <c r="N19" s="15" t="b">
        <f t="shared" si="1"/>
        <v>1</v>
      </c>
      <c r="O19" s="39" t="s">
        <v>81</v>
      </c>
      <c r="AA19" s="3" t="s">
        <v>46</v>
      </c>
    </row>
    <row r="20" spans="1:27" ht="17.25" customHeight="1">
      <c r="A20" s="7"/>
      <c r="B20" s="7"/>
      <c r="C20" s="7"/>
      <c r="D20" s="10" t="e">
        <f>INDEX(Tabel3,MATCH(A20,'ZneskiPLM-Bivanje'!$B$1:$B$33,0),MATCH(C20,'ZneskiPLM-Bivanje'!$B$1:$AA$1,0))</f>
        <v>#N/A</v>
      </c>
      <c r="E20" s="35">
        <f t="shared" si="2"/>
        <v>0</v>
      </c>
      <c r="F20" s="32"/>
      <c r="G20" s="32">
        <v>14</v>
      </c>
      <c r="H20" s="32" t="e">
        <f>INDEX(Tabel1,MATCH(A20,'ZneskiPLM-Bivanje'!$B$1:$B$33,0),MATCH(G20,'ZneskiPLM-Bivanje'!$B$1:$O$1,0))</f>
        <v>#N/A</v>
      </c>
      <c r="I20" s="32">
        <v>13</v>
      </c>
      <c r="J20" s="32" t="e">
        <f>INDEX(Tabel1,MATCH(A20,'ZneskiPLM-Bivanje'!$B$1:$B$33,0),MATCH(I20,'ZneskiPLM-Bivanje'!$B$1:$O$1,0))</f>
        <v>#N/A</v>
      </c>
      <c r="K20" s="35">
        <f>IF(C20&lt;13,IF(M20=TRUE,0,INDEX(Tabel2,MATCH(A20,'ZneskiPLM-Potni_stroski'!$B$1:$B$33,0),2)*B20),0)</f>
        <v>0</v>
      </c>
      <c r="L20" s="15"/>
      <c r="M20" s="15" t="b">
        <f t="shared" si="0"/>
        <v>1</v>
      </c>
      <c r="N20" s="15" t="b">
        <f t="shared" si="1"/>
        <v>1</v>
      </c>
      <c r="O20" s="40"/>
      <c r="AA20" s="3" t="s">
        <v>47</v>
      </c>
    </row>
    <row r="21" spans="1:27" ht="14.25">
      <c r="A21" s="7"/>
      <c r="B21" s="7"/>
      <c r="C21" s="7"/>
      <c r="D21" s="10" t="e">
        <f>INDEX(Tabel3,MATCH(A21,'ZneskiPLM-Bivanje'!$B$1:$B$33,0),MATCH(C21,'ZneskiPLM-Bivanje'!$B$1:$AA$1,0))</f>
        <v>#N/A</v>
      </c>
      <c r="E21" s="35">
        <f t="shared" si="2"/>
        <v>0</v>
      </c>
      <c r="F21" s="32"/>
      <c r="G21" s="32">
        <v>14</v>
      </c>
      <c r="H21" s="32" t="e">
        <f>INDEX(Tabel1,MATCH(A21,'ZneskiPLM-Bivanje'!$B$1:$B$33,0),MATCH(G21,'ZneskiPLM-Bivanje'!$B$1:$O$1,0))</f>
        <v>#N/A</v>
      </c>
      <c r="I21" s="32">
        <v>13</v>
      </c>
      <c r="J21" s="32" t="e">
        <f>INDEX(Tabel1,MATCH(A21,'ZneskiPLM-Bivanje'!$B$1:$B$33,0),MATCH(I21,'ZneskiPLM-Bivanje'!$B$1:$O$1,0))</f>
        <v>#N/A</v>
      </c>
      <c r="K21" s="35">
        <f>IF(C21&lt;13,IF(M21=TRUE,0,INDEX(Tabel2,MATCH(A21,'ZneskiPLM-Potni_stroski'!$B$1:$B$33,0),2)*B21),0)</f>
        <v>0</v>
      </c>
      <c r="L21" s="15"/>
      <c r="M21" s="15" t="b">
        <f t="shared" si="0"/>
        <v>1</v>
      </c>
      <c r="N21" s="15" t="b">
        <f t="shared" si="1"/>
        <v>1</v>
      </c>
      <c r="O21" s="41"/>
      <c r="AA21" s="3" t="s">
        <v>48</v>
      </c>
    </row>
    <row r="22" spans="1:27" ht="14.25">
      <c r="A22" s="7"/>
      <c r="B22" s="7"/>
      <c r="C22" s="7"/>
      <c r="D22" s="10" t="e">
        <f>INDEX(Tabel3,MATCH(A22,'ZneskiPLM-Bivanje'!$B$1:$B$33,0),MATCH(C22,'ZneskiPLM-Bivanje'!$B$1:$AA$1,0))</f>
        <v>#N/A</v>
      </c>
      <c r="E22" s="35">
        <f t="shared" si="2"/>
        <v>0</v>
      </c>
      <c r="F22" s="32"/>
      <c r="G22" s="32">
        <v>14</v>
      </c>
      <c r="H22" s="32" t="e">
        <f>INDEX(Tabel1,MATCH(A22,'ZneskiPLM-Bivanje'!$B$1:$B$33,0),MATCH(G22,'ZneskiPLM-Bivanje'!$B$1:$O$1,0))</f>
        <v>#N/A</v>
      </c>
      <c r="I22" s="32">
        <v>13</v>
      </c>
      <c r="J22" s="32" t="e">
        <f>INDEX(Tabel1,MATCH(A22,'ZneskiPLM-Bivanje'!$B$1:$B$33,0),MATCH(I22,'ZneskiPLM-Bivanje'!$B$1:$O$1,0))</f>
        <v>#N/A</v>
      </c>
      <c r="K22" s="35">
        <f>IF(C22&lt;13,IF(M22=TRUE,0,INDEX(Tabel2,MATCH(A22,'ZneskiPLM-Potni_stroski'!$B$1:$B$33,0),2)*B22),0)</f>
        <v>0</v>
      </c>
      <c r="L22" s="15"/>
      <c r="M22" s="15" t="b">
        <f t="shared" si="0"/>
        <v>1</v>
      </c>
      <c r="N22" s="15" t="b">
        <f t="shared" si="1"/>
        <v>1</v>
      </c>
      <c r="O22" s="15"/>
      <c r="AA22" s="3" t="s">
        <v>49</v>
      </c>
    </row>
    <row r="23" spans="1:27" ht="14.25">
      <c r="A23" s="7"/>
      <c r="B23" s="7"/>
      <c r="C23" s="7"/>
      <c r="D23" s="10" t="e">
        <f>INDEX(Tabel3,MATCH(A23,'ZneskiPLM-Bivanje'!$B$1:$B$33,0),MATCH(C23,'ZneskiPLM-Bivanje'!$B$1:$AA$1,0))</f>
        <v>#N/A</v>
      </c>
      <c r="E23" s="35">
        <f t="shared" si="2"/>
        <v>0</v>
      </c>
      <c r="F23" s="32"/>
      <c r="G23" s="32">
        <v>14</v>
      </c>
      <c r="H23" s="32" t="e">
        <f>INDEX(Tabel1,MATCH(A23,'ZneskiPLM-Bivanje'!$B$1:$B$33,0),MATCH(G23,'ZneskiPLM-Bivanje'!$B$1:$O$1,0))</f>
        <v>#N/A</v>
      </c>
      <c r="I23" s="32">
        <v>13</v>
      </c>
      <c r="J23" s="32" t="e">
        <f>INDEX(Tabel1,MATCH(A23,'ZneskiPLM-Bivanje'!$B$1:$B$33,0),MATCH(I23,'ZneskiPLM-Bivanje'!$B$1:$O$1,0))</f>
        <v>#N/A</v>
      </c>
      <c r="K23" s="35">
        <f>IF(C23&lt;13,IF(M23=TRUE,0,INDEX(Tabel2,MATCH(A23,'ZneskiPLM-Potni_stroski'!$B$1:$B$33,0),2)*B23),0)</f>
        <v>0</v>
      </c>
      <c r="L23" s="15"/>
      <c r="M23" s="15" t="b">
        <f t="shared" si="0"/>
        <v>1</v>
      </c>
      <c r="N23" s="15" t="b">
        <f t="shared" si="1"/>
        <v>1</v>
      </c>
      <c r="O23" s="15"/>
      <c r="AA23" s="3" t="s">
        <v>50</v>
      </c>
    </row>
    <row r="24" spans="1:27" ht="14.25">
      <c r="A24" s="7"/>
      <c r="B24" s="7"/>
      <c r="C24" s="7"/>
      <c r="D24" s="10" t="e">
        <f>INDEX(Tabel3,MATCH(A24,'ZneskiPLM-Bivanje'!$B$1:$B$33,0),MATCH(C24,'ZneskiPLM-Bivanje'!$B$1:$AA$1,0))</f>
        <v>#N/A</v>
      </c>
      <c r="E24" s="35">
        <f t="shared" si="2"/>
        <v>0</v>
      </c>
      <c r="F24" s="32"/>
      <c r="G24" s="32">
        <v>14</v>
      </c>
      <c r="H24" s="32" t="e">
        <f>INDEX(Tabel1,MATCH(A24,'ZneskiPLM-Bivanje'!$B$1:$B$33,0),MATCH(G24,'ZneskiPLM-Bivanje'!$B$1:$O$1,0))</f>
        <v>#N/A</v>
      </c>
      <c r="I24" s="32">
        <v>13</v>
      </c>
      <c r="J24" s="32" t="e">
        <f>INDEX(Tabel1,MATCH(A24,'ZneskiPLM-Bivanje'!$B$1:$B$33,0),MATCH(I24,'ZneskiPLM-Bivanje'!$B$1:$O$1,0))</f>
        <v>#N/A</v>
      </c>
      <c r="K24" s="35">
        <f>IF(C24&lt;13,IF(M24=TRUE,0,INDEX(Tabel2,MATCH(A24,'ZneskiPLM-Potni_stroski'!$B$1:$B$33,0),2)*B24),0)</f>
        <v>0</v>
      </c>
      <c r="L24" s="15"/>
      <c r="M24" s="15" t="b">
        <f t="shared" si="0"/>
        <v>1</v>
      </c>
      <c r="N24" s="15" t="b">
        <f t="shared" si="1"/>
        <v>1</v>
      </c>
      <c r="O24" s="15"/>
      <c r="AA24" s="3" t="s">
        <v>51</v>
      </c>
    </row>
    <row r="25" spans="1:27" ht="14.25">
      <c r="A25" s="7"/>
      <c r="B25" s="7"/>
      <c r="C25" s="7"/>
      <c r="D25" s="10" t="e">
        <f>INDEX(Tabel3,MATCH(A25,'ZneskiPLM-Bivanje'!$B$1:$B$33,0),MATCH(C25,'ZneskiPLM-Bivanje'!$B$1:$AA$1,0))</f>
        <v>#N/A</v>
      </c>
      <c r="E25" s="35">
        <f t="shared" si="2"/>
        <v>0</v>
      </c>
      <c r="F25" s="32"/>
      <c r="G25" s="32">
        <v>14</v>
      </c>
      <c r="H25" s="32" t="e">
        <f>INDEX(Tabel1,MATCH(A25,'ZneskiPLM-Bivanje'!$B$1:$B$33,0),MATCH(G25,'ZneskiPLM-Bivanje'!$B$1:$O$1,0))</f>
        <v>#N/A</v>
      </c>
      <c r="I25" s="32">
        <v>13</v>
      </c>
      <c r="J25" s="32" t="e">
        <f>INDEX(Tabel1,MATCH(A25,'ZneskiPLM-Bivanje'!$B$1:$B$33,0),MATCH(I25,'ZneskiPLM-Bivanje'!$B$1:$O$1,0))</f>
        <v>#N/A</v>
      </c>
      <c r="K25" s="35">
        <f>IF(C25&lt;13,IF(M25=TRUE,0,INDEX(Tabel2,MATCH(A25,'ZneskiPLM-Potni_stroski'!$B$1:$B$33,0),2)*B25),0)</f>
        <v>0</v>
      </c>
      <c r="L25" s="15"/>
      <c r="M25" s="15" t="b">
        <f t="shared" si="0"/>
        <v>1</v>
      </c>
      <c r="N25" s="15" t="b">
        <f t="shared" si="1"/>
        <v>1</v>
      </c>
      <c r="O25" s="15"/>
      <c r="AA25" s="3" t="s">
        <v>52</v>
      </c>
    </row>
    <row r="26" spans="1:27" ht="14.25">
      <c r="A26" s="7"/>
      <c r="B26" s="7"/>
      <c r="C26" s="7"/>
      <c r="D26" s="10" t="e">
        <f>INDEX(Tabel3,MATCH(A26,'ZneskiPLM-Bivanje'!$B$1:$B$33,0),MATCH(C26,'ZneskiPLM-Bivanje'!$B$1:$AA$1,0))</f>
        <v>#N/A</v>
      </c>
      <c r="E26" s="35">
        <f t="shared" si="2"/>
        <v>0</v>
      </c>
      <c r="F26" s="32"/>
      <c r="G26" s="32">
        <v>14</v>
      </c>
      <c r="H26" s="32" t="e">
        <f>INDEX(Tabel1,MATCH(A26,'ZneskiPLM-Bivanje'!$B$1:$B$33,0),MATCH(G26,'ZneskiPLM-Bivanje'!$B$1:$O$1,0))</f>
        <v>#N/A</v>
      </c>
      <c r="I26" s="32">
        <v>13</v>
      </c>
      <c r="J26" s="32" t="e">
        <f>INDEX(Tabel1,MATCH(A26,'ZneskiPLM-Bivanje'!$B$1:$B$33,0),MATCH(I26,'ZneskiPLM-Bivanje'!$B$1:$O$1,0))</f>
        <v>#N/A</v>
      </c>
      <c r="K26" s="35">
        <f>IF(C26&lt;13,IF(M26=TRUE,0,INDEX(Tabel2,MATCH(A26,'ZneskiPLM-Potni_stroski'!$B$1:$B$33,0),2)*B26),0)</f>
        <v>0</v>
      </c>
      <c r="L26" s="15"/>
      <c r="M26" s="15" t="b">
        <f t="shared" si="0"/>
        <v>1</v>
      </c>
      <c r="N26" s="15" t="b">
        <f t="shared" si="1"/>
        <v>1</v>
      </c>
      <c r="O26" s="15"/>
      <c r="AA26" s="3" t="s">
        <v>32</v>
      </c>
    </row>
    <row r="27" spans="1:27" ht="14.25">
      <c r="A27" s="7"/>
      <c r="B27" s="7"/>
      <c r="C27" s="7"/>
      <c r="D27" s="10" t="e">
        <f>INDEX(Tabel3,MATCH(A27,'ZneskiPLM-Bivanje'!$B$1:$B$33,0),MATCH(C27,'ZneskiPLM-Bivanje'!$B$1:$AA$1,0))</f>
        <v>#N/A</v>
      </c>
      <c r="E27" s="35">
        <f t="shared" si="2"/>
        <v>0</v>
      </c>
      <c r="F27" s="32"/>
      <c r="G27" s="32">
        <v>14</v>
      </c>
      <c r="H27" s="32" t="e">
        <f>INDEX(Tabel1,MATCH(A27,'ZneskiPLM-Bivanje'!$B$1:$B$33,0),MATCH(G27,'ZneskiPLM-Bivanje'!$B$1:$O$1,0))</f>
        <v>#N/A</v>
      </c>
      <c r="I27" s="32">
        <v>13</v>
      </c>
      <c r="J27" s="32" t="e">
        <f>INDEX(Tabel1,MATCH(A27,'ZneskiPLM-Bivanje'!$B$1:$B$33,0),MATCH(I27,'ZneskiPLM-Bivanje'!$B$1:$O$1,0))</f>
        <v>#N/A</v>
      </c>
      <c r="K27" s="35">
        <f>IF(C27&lt;13,IF(M27=TRUE,0,INDEX(Tabel2,MATCH(A27,'ZneskiPLM-Potni_stroski'!$B$1:$B$33,0),2)*B27),0)</f>
        <v>0</v>
      </c>
      <c r="L27" s="15"/>
      <c r="M27" s="15" t="b">
        <f t="shared" si="0"/>
        <v>1</v>
      </c>
      <c r="N27" s="15" t="b">
        <f t="shared" si="1"/>
        <v>1</v>
      </c>
      <c r="O27" s="15"/>
      <c r="AA27" s="3" t="s">
        <v>53</v>
      </c>
    </row>
    <row r="28" spans="1:27" ht="14.25">
      <c r="A28" s="7"/>
      <c r="B28" s="7"/>
      <c r="C28" s="7"/>
      <c r="D28" s="10" t="e">
        <f>INDEX(Tabel3,MATCH(A28,'ZneskiPLM-Bivanje'!$B$1:$B$33,0),MATCH(C28,'ZneskiPLM-Bivanje'!$B$1:$AA$1,0))</f>
        <v>#N/A</v>
      </c>
      <c r="E28" s="35">
        <f t="shared" si="2"/>
        <v>0</v>
      </c>
      <c r="F28" s="32"/>
      <c r="G28" s="32">
        <v>14</v>
      </c>
      <c r="H28" s="32" t="e">
        <f>INDEX(Tabel1,MATCH(A28,'ZneskiPLM-Bivanje'!$B$1:$B$33,0),MATCH(G28,'ZneskiPLM-Bivanje'!$B$1:$O$1,0))</f>
        <v>#N/A</v>
      </c>
      <c r="I28" s="32">
        <v>13</v>
      </c>
      <c r="J28" s="32" t="e">
        <f>INDEX(Tabel1,MATCH(A28,'ZneskiPLM-Bivanje'!$B$1:$B$33,0),MATCH(I28,'ZneskiPLM-Bivanje'!$B$1:$O$1,0))</f>
        <v>#N/A</v>
      </c>
      <c r="K28" s="35">
        <f>IF(C28&lt;13,IF(M28=TRUE,0,INDEX(Tabel2,MATCH(A28,'ZneskiPLM-Potni_stroski'!$B$1:$B$33,0),2)*B28),0)</f>
        <v>0</v>
      </c>
      <c r="L28" s="15"/>
      <c r="M28" s="15" t="b">
        <f t="shared" si="0"/>
        <v>1</v>
      </c>
      <c r="N28" s="15" t="b">
        <f t="shared" si="1"/>
        <v>1</v>
      </c>
      <c r="O28" s="15"/>
      <c r="AA28" s="3" t="s">
        <v>54</v>
      </c>
    </row>
    <row r="29" spans="1:27" ht="14.25">
      <c r="A29" s="7"/>
      <c r="B29" s="7"/>
      <c r="C29" s="7"/>
      <c r="D29" s="10" t="e">
        <f>INDEX(Tabel3,MATCH(A29,'ZneskiPLM-Bivanje'!$B$1:$B$33,0),MATCH(C29,'ZneskiPLM-Bivanje'!$B$1:$AA$1,0))</f>
        <v>#N/A</v>
      </c>
      <c r="E29" s="35">
        <f t="shared" si="2"/>
        <v>0</v>
      </c>
      <c r="F29" s="32"/>
      <c r="G29" s="32">
        <v>14</v>
      </c>
      <c r="H29" s="32" t="e">
        <f>INDEX(Tabel1,MATCH(A29,'ZneskiPLM-Bivanje'!$B$1:$B$33,0),MATCH(G29,'ZneskiPLM-Bivanje'!$B$1:$O$1,0))</f>
        <v>#N/A</v>
      </c>
      <c r="I29" s="32">
        <v>13</v>
      </c>
      <c r="J29" s="32" t="e">
        <f>INDEX(Tabel1,MATCH(A29,'ZneskiPLM-Bivanje'!$B$1:$B$33,0),MATCH(I29,'ZneskiPLM-Bivanje'!$B$1:$O$1,0))</f>
        <v>#N/A</v>
      </c>
      <c r="K29" s="35">
        <f>IF(C29&lt;13,IF(M29=TRUE,0,INDEX(Tabel2,MATCH(A29,'ZneskiPLM-Potni_stroski'!$B$1:$B$33,0),2)*B29),0)</f>
        <v>0</v>
      </c>
      <c r="L29" s="15"/>
      <c r="M29" s="15" t="b">
        <f t="shared" si="0"/>
        <v>1</v>
      </c>
      <c r="N29" s="15" t="b">
        <f t="shared" si="1"/>
        <v>1</v>
      </c>
      <c r="O29" s="15"/>
      <c r="AA29" s="3" t="s">
        <v>55</v>
      </c>
    </row>
    <row r="30" spans="1:27" ht="14.25">
      <c r="A30" s="7"/>
      <c r="B30" s="7"/>
      <c r="C30" s="7"/>
      <c r="D30" s="10" t="e">
        <f>INDEX(Tabel3,MATCH(A30,'ZneskiPLM-Bivanje'!$B$1:$B$33,0),MATCH(C30,'ZneskiPLM-Bivanje'!$B$1:$AA$1,0))</f>
        <v>#N/A</v>
      </c>
      <c r="E30" s="35">
        <f t="shared" si="2"/>
        <v>0</v>
      </c>
      <c r="F30" s="32"/>
      <c r="G30" s="32">
        <v>14</v>
      </c>
      <c r="H30" s="32" t="e">
        <f>INDEX(Tabel1,MATCH(A30,'ZneskiPLM-Bivanje'!$B$1:$B$33,0),MATCH(G30,'ZneskiPLM-Bivanje'!$B$1:$O$1,0))</f>
        <v>#N/A</v>
      </c>
      <c r="I30" s="32">
        <v>13</v>
      </c>
      <c r="J30" s="32" t="e">
        <f>INDEX(Tabel1,MATCH(A30,'ZneskiPLM-Bivanje'!$B$1:$B$33,0),MATCH(I30,'ZneskiPLM-Bivanje'!$B$1:$O$1,0))</f>
        <v>#N/A</v>
      </c>
      <c r="K30" s="35">
        <f>IF(C30&lt;13,IF(M30=TRUE,0,INDEX(Tabel2,MATCH(A30,'ZneskiPLM-Potni_stroski'!$B$1:$B$33,0),2)*B30),0)</f>
        <v>0</v>
      </c>
      <c r="L30" s="15"/>
      <c r="M30" s="15" t="b">
        <f t="shared" si="0"/>
        <v>1</v>
      </c>
      <c r="N30" s="15" t="b">
        <f t="shared" si="1"/>
        <v>1</v>
      </c>
      <c r="O30" s="15"/>
      <c r="AA30" s="3" t="s">
        <v>56</v>
      </c>
    </row>
    <row r="31" spans="1:27" ht="14.25">
      <c r="A31" s="7"/>
      <c r="B31" s="7"/>
      <c r="C31" s="7"/>
      <c r="D31" s="10" t="e">
        <f>INDEX(Tabel3,MATCH(A31,'ZneskiPLM-Bivanje'!$B$1:$B$33,0),MATCH(C31,'ZneskiPLM-Bivanje'!$B$1:$AA$1,0))</f>
        <v>#N/A</v>
      </c>
      <c r="E31" s="35">
        <f t="shared" si="2"/>
        <v>0</v>
      </c>
      <c r="F31" s="32"/>
      <c r="G31" s="32">
        <v>14</v>
      </c>
      <c r="H31" s="32" t="e">
        <f>INDEX(Tabel1,MATCH(A31,'ZneskiPLM-Bivanje'!$B$1:$B$33,0),MATCH(G31,'ZneskiPLM-Bivanje'!$B$1:$O$1,0))</f>
        <v>#N/A</v>
      </c>
      <c r="I31" s="32">
        <v>13</v>
      </c>
      <c r="J31" s="32" t="e">
        <f>INDEX(Tabel1,MATCH(A31,'ZneskiPLM-Bivanje'!$B$1:$B$33,0),MATCH(I31,'ZneskiPLM-Bivanje'!$B$1:$O$1,0))</f>
        <v>#N/A</v>
      </c>
      <c r="K31" s="35">
        <f>IF(C31&lt;13,IF(M31=TRUE,0,INDEX(Tabel2,MATCH(A31,'ZneskiPLM-Potni_stroski'!$B$1:$B$33,0),2)*B31),0)</f>
        <v>0</v>
      </c>
      <c r="L31" s="15"/>
      <c r="M31" s="15" t="b">
        <f t="shared" si="0"/>
        <v>1</v>
      </c>
      <c r="N31" s="15" t="b">
        <f t="shared" si="1"/>
        <v>1</v>
      </c>
      <c r="O31" s="15"/>
      <c r="AA31" s="3" t="s">
        <v>57</v>
      </c>
    </row>
    <row r="32" spans="1:27" ht="14.25">
      <c r="A32" s="7"/>
      <c r="B32" s="7"/>
      <c r="C32" s="7"/>
      <c r="D32" s="10" t="e">
        <f>INDEX(Tabel3,MATCH(A32,'ZneskiPLM-Bivanje'!$B$1:$B$33,0),MATCH(C32,'ZneskiPLM-Bivanje'!$B$1:$AA$1,0))</f>
        <v>#N/A</v>
      </c>
      <c r="E32" s="35">
        <f t="shared" si="2"/>
        <v>0</v>
      </c>
      <c r="F32" s="32"/>
      <c r="G32" s="32">
        <v>14</v>
      </c>
      <c r="H32" s="32" t="e">
        <f>INDEX(Tabel1,MATCH(A32,'ZneskiPLM-Bivanje'!$B$1:$B$33,0),MATCH(G32,'ZneskiPLM-Bivanje'!$B$1:$O$1,0))</f>
        <v>#N/A</v>
      </c>
      <c r="I32" s="32">
        <v>13</v>
      </c>
      <c r="J32" s="32" t="e">
        <f>INDEX(Tabel1,MATCH(A32,'ZneskiPLM-Bivanje'!$B$1:$B$33,0),MATCH(I32,'ZneskiPLM-Bivanje'!$B$1:$O$1,0))</f>
        <v>#N/A</v>
      </c>
      <c r="K32" s="35">
        <f>IF(C32&lt;13,IF(M32=TRUE,0,INDEX(Tabel2,MATCH(A32,'ZneskiPLM-Potni_stroski'!$B$1:$B$33,0),2)*B32),0)</f>
        <v>0</v>
      </c>
      <c r="L32" s="15"/>
      <c r="M32" s="15" t="b">
        <f t="shared" si="0"/>
        <v>1</v>
      </c>
      <c r="N32" s="15" t="b">
        <f t="shared" si="1"/>
        <v>1</v>
      </c>
      <c r="O32" s="15"/>
      <c r="AA32" s="3" t="s">
        <v>58</v>
      </c>
    </row>
    <row r="33" spans="1:27" ht="14.25">
      <c r="A33" s="7"/>
      <c r="B33" s="7"/>
      <c r="C33" s="7"/>
      <c r="D33" s="10" t="e">
        <f>INDEX(Tabel3,MATCH(A33,'ZneskiPLM-Bivanje'!$B$1:$B$33,0),MATCH(C33,'ZneskiPLM-Bivanje'!$B$1:$AA$1,0))</f>
        <v>#N/A</v>
      </c>
      <c r="E33" s="35">
        <f t="shared" si="2"/>
        <v>0</v>
      </c>
      <c r="F33" s="32"/>
      <c r="G33" s="32">
        <v>14</v>
      </c>
      <c r="H33" s="32" t="e">
        <f>INDEX(Tabel1,MATCH(A33,'ZneskiPLM-Bivanje'!$B$1:$B$33,0),MATCH(G33,'ZneskiPLM-Bivanje'!$B$1:$O$1,0))</f>
        <v>#N/A</v>
      </c>
      <c r="I33" s="32">
        <v>13</v>
      </c>
      <c r="J33" s="32" t="e">
        <f>INDEX(Tabel1,MATCH(A33,'ZneskiPLM-Bivanje'!$B$1:$B$33,0),MATCH(I33,'ZneskiPLM-Bivanje'!$B$1:$O$1,0))</f>
        <v>#N/A</v>
      </c>
      <c r="K33" s="35">
        <f>IF(C33&lt;13,IF(M33=TRUE,0,INDEX(Tabel2,MATCH(A33,'ZneskiPLM-Potni_stroski'!$B$1:$B$33,0),2)*B33),0)</f>
        <v>0</v>
      </c>
      <c r="L33" s="15"/>
      <c r="M33" s="15" t="b">
        <f t="shared" si="0"/>
        <v>1</v>
      </c>
      <c r="N33" s="15" t="b">
        <f t="shared" si="1"/>
        <v>1</v>
      </c>
      <c r="O33" s="15"/>
      <c r="AA33" s="3" t="s">
        <v>59</v>
      </c>
    </row>
    <row r="34" spans="1:15" ht="14.25">
      <c r="A34" s="7"/>
      <c r="B34" s="7"/>
      <c r="C34" s="7"/>
      <c r="D34" s="10" t="e">
        <f>INDEX(Tabel3,MATCH(A34,'ZneskiPLM-Bivanje'!$B$1:$B$33,0),MATCH(C34,'ZneskiPLM-Bivanje'!$B$1:$AA$1,0))</f>
        <v>#N/A</v>
      </c>
      <c r="E34" s="35">
        <f t="shared" si="2"/>
        <v>0</v>
      </c>
      <c r="F34" s="32"/>
      <c r="G34" s="32">
        <v>14</v>
      </c>
      <c r="H34" s="32" t="e">
        <f>INDEX(Tabel1,MATCH(A34,'ZneskiPLM-Bivanje'!$B$1:$B$33,0),MATCH(G34,'ZneskiPLM-Bivanje'!$B$1:$O$1,0))</f>
        <v>#N/A</v>
      </c>
      <c r="I34" s="32">
        <v>13</v>
      </c>
      <c r="J34" s="32" t="e">
        <f>INDEX(Tabel1,MATCH(A34,'ZneskiPLM-Bivanje'!$B$1:$B$33,0),MATCH(I34,'ZneskiPLM-Bivanje'!$B$1:$O$1,0))</f>
        <v>#N/A</v>
      </c>
      <c r="K34" s="35">
        <f>IF(C34&lt;13,IF(M34=TRUE,0,INDEX(Tabel2,MATCH(A34,'ZneskiPLM-Potni_stroski'!$B$1:$B$33,0),2)*B34),0)</f>
        <v>0</v>
      </c>
      <c r="L34" s="15"/>
      <c r="M34" s="15" t="b">
        <f t="shared" si="0"/>
        <v>1</v>
      </c>
      <c r="N34" s="15" t="b">
        <f t="shared" si="1"/>
        <v>1</v>
      </c>
      <c r="O34" s="15"/>
    </row>
  </sheetData>
  <sheetProtection password="E2F6" sheet="1" objects="1" scenarios="1"/>
  <mergeCells count="3">
    <mergeCell ref="A14:C15"/>
    <mergeCell ref="O19:O21"/>
    <mergeCell ref="O8:O9"/>
  </mergeCells>
  <dataValidations count="10">
    <dataValidation type="list" allowBlank="1" showInputMessage="1" showErrorMessage="1" sqref="A17:A34">
      <formula1>drzave</formula1>
    </dataValidation>
    <dataValidation errorStyle="warning" type="whole" allowBlank="1" showInputMessage="1" showErrorMessage="1" errorTitle="PREDOLGO ALI PREKRATKO TRAJANJE" error="Trajanje je lahko minimalno en teden in maksimalno dva tedna." sqref="C21:C34 C19">
      <formula1>2</formula1>
      <formula2>26</formula2>
    </dataValidation>
    <dataValidation errorStyle="warning" type="whole" allowBlank="1" showInputMessage="1" showErrorMessage="1" errorTitle="PREDOLGO ALI PREKRATKO TRAJANJE" error="Trajanje je lahko minimalno en teden in maksimalno 26 tednov." sqref="C20">
      <formula1>2</formula1>
      <formula2>26</formula2>
    </dataValidation>
    <dataValidation errorStyle="warning" type="whole" allowBlank="1" showInputMessage="1" showErrorMessage="1" errorTitle="PREDOLGO ALI PREKRATKO TRAJANJE" error="Trajanje je lahko minimalno 2 tedna in maksimalno 26 tednov." sqref="C17:C18">
      <formula1>2</formula1>
      <formula2>26</formula2>
    </dataValidation>
    <dataValidation errorStyle="warning" type="whole" allowBlank="1" showInputMessage="1" showErrorMessage="1" errorTitle="ZNESEK NA UDELEŽENCA JE PREVELIK" error="Znesek je lahko največ 600,00 eurov" sqref="C6">
      <formula1>0</formula1>
      <formula2>600</formula2>
    </dataValidation>
    <dataValidation errorStyle="warning" type="whole" allowBlank="1" showInputMessage="1" showErrorMessage="1" errorTitle="Previsok znesek na udeleženca" error="Maksimalen znesek na udeleženca je lahko 400 eurov." sqref="C4:C5">
      <formula1>0</formula1>
      <formula2>400</formula2>
    </dataValidation>
    <dataValidation errorStyle="warning" type="whole" allowBlank="1" showInputMessage="1" showErrorMessage="1" errorTitle="Previsok znesek na udeleženca" error="Maksimalen znesek na udeleženca je lahko 250 eurov." sqref="C3">
      <formula1>0</formula1>
      <formula2>250</formula2>
    </dataValidation>
    <dataValidation type="list" allowBlank="1" showInputMessage="1" showErrorMessage="1" sqref="A35">
      <formula1>drzave1</formula1>
    </dataValidation>
    <dataValidation errorStyle="information" type="whole" operator="greaterThan" allowBlank="1" showInputMessage="1" showErrorMessage="1" errorTitle="Znesek za pripravo je previsok" error="Znesek za pripravo je lahko maksimalno 10% vseh zaprošenih sredstev. " sqref="E4:E5">
      <formula1>B12</formula1>
    </dataValidation>
    <dataValidation errorStyle="warning" type="decimal" operator="greaterThan" allowBlank="1" showInputMessage="1" showErrorMessage="1" errorTitle="Znesek priprave je previsok" sqref="L4:L5">
      <formula1>0.1</formula1>
    </dataValidation>
  </dataValidations>
  <printOptions/>
  <pageMargins left="0.75" right="0.75" top="1" bottom="1" header="0" footer="0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AD33"/>
  <sheetViews>
    <sheetView zoomScalePageLayoutView="0" workbookViewId="0" topLeftCell="A1">
      <selection activeCell="B1" sqref="B1:O33"/>
    </sheetView>
  </sheetViews>
  <sheetFormatPr defaultColWidth="9.140625" defaultRowHeight="12.75"/>
  <cols>
    <col min="2" max="2" width="10.421875" style="0" customWidth="1"/>
  </cols>
  <sheetData>
    <row r="1" spans="3:27" ht="12.75"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2:30" ht="12.75">
      <c r="B2" t="s">
        <v>49</v>
      </c>
      <c r="C2" s="1">
        <v>1159</v>
      </c>
      <c r="D2" s="1">
        <v>1341</v>
      </c>
      <c r="E2" s="1">
        <v>1523</v>
      </c>
      <c r="F2" s="1">
        <v>1705</v>
      </c>
      <c r="G2" s="1">
        <v>1887</v>
      </c>
      <c r="H2" s="1">
        <v>2069</v>
      </c>
      <c r="I2" s="1">
        <v>2251</v>
      </c>
      <c r="J2" s="1">
        <v>2433</v>
      </c>
      <c r="K2" s="1">
        <v>2615</v>
      </c>
      <c r="L2" s="1">
        <v>2797</v>
      </c>
      <c r="M2" s="1">
        <v>2979</v>
      </c>
      <c r="N2" s="1">
        <v>3161</v>
      </c>
      <c r="O2" s="1">
        <v>3343</v>
      </c>
      <c r="P2" s="1">
        <v>3525</v>
      </c>
      <c r="Q2" s="1">
        <v>3707</v>
      </c>
      <c r="R2" s="1">
        <v>3889</v>
      </c>
      <c r="S2" s="1">
        <v>4071</v>
      </c>
      <c r="T2" s="1">
        <v>4253</v>
      </c>
      <c r="U2" s="1">
        <v>4435</v>
      </c>
      <c r="V2" s="1">
        <v>4617</v>
      </c>
      <c r="W2" s="1">
        <v>4799</v>
      </c>
      <c r="X2" s="1">
        <v>4981</v>
      </c>
      <c r="Y2" s="1">
        <v>5163</v>
      </c>
      <c r="Z2" s="1">
        <v>5345</v>
      </c>
      <c r="AA2" s="1">
        <v>5527</v>
      </c>
      <c r="AC2">
        <v>2941</v>
      </c>
      <c r="AD2">
        <v>162</v>
      </c>
    </row>
    <row r="3" spans="2:30" ht="12.75">
      <c r="B3" t="s">
        <v>37</v>
      </c>
      <c r="C3" s="1">
        <v>1095</v>
      </c>
      <c r="D3" s="1">
        <v>1266</v>
      </c>
      <c r="E3" s="1">
        <v>1437</v>
      </c>
      <c r="F3" s="1">
        <v>1608</v>
      </c>
      <c r="G3" s="1">
        <v>1779</v>
      </c>
      <c r="H3" s="1">
        <v>1950</v>
      </c>
      <c r="I3" s="1">
        <v>2121</v>
      </c>
      <c r="J3" s="1">
        <v>2292</v>
      </c>
      <c r="K3" s="1">
        <v>2463</v>
      </c>
      <c r="L3" s="1">
        <v>2634</v>
      </c>
      <c r="M3" s="1">
        <v>2805</v>
      </c>
      <c r="N3" s="1">
        <v>2976</v>
      </c>
      <c r="O3" s="1">
        <v>3147</v>
      </c>
      <c r="P3" s="1">
        <v>3318</v>
      </c>
      <c r="Q3" s="1">
        <v>3489</v>
      </c>
      <c r="R3" s="1">
        <v>3660</v>
      </c>
      <c r="S3" s="1">
        <v>3831</v>
      </c>
      <c r="T3" s="1">
        <v>4002</v>
      </c>
      <c r="U3" s="1">
        <v>4173</v>
      </c>
      <c r="V3" s="1">
        <v>4344</v>
      </c>
      <c r="W3" s="1">
        <v>4515</v>
      </c>
      <c r="X3" s="1">
        <v>4686</v>
      </c>
      <c r="Y3" s="1">
        <v>4857</v>
      </c>
      <c r="Z3" s="1">
        <v>5028</v>
      </c>
      <c r="AA3" s="1">
        <v>5199</v>
      </c>
      <c r="AC3">
        <v>3185</v>
      </c>
      <c r="AD3">
        <v>152</v>
      </c>
    </row>
    <row r="4" spans="2:30" ht="12.75">
      <c r="B4" t="s">
        <v>38</v>
      </c>
      <c r="C4" s="1">
        <v>708</v>
      </c>
      <c r="D4" s="1">
        <v>819</v>
      </c>
      <c r="E4" s="1">
        <v>930</v>
      </c>
      <c r="F4" s="1">
        <v>1041</v>
      </c>
      <c r="G4" s="1">
        <v>1152</v>
      </c>
      <c r="H4" s="1">
        <v>1263</v>
      </c>
      <c r="I4" s="1">
        <v>1374</v>
      </c>
      <c r="J4" s="1">
        <v>1485</v>
      </c>
      <c r="K4" s="1">
        <v>1596</v>
      </c>
      <c r="L4" s="1">
        <v>1707</v>
      </c>
      <c r="M4" s="1">
        <v>1818</v>
      </c>
      <c r="N4" s="1">
        <v>1929</v>
      </c>
      <c r="O4" s="1">
        <v>2040</v>
      </c>
      <c r="P4" s="1">
        <v>2151</v>
      </c>
      <c r="Q4" s="1">
        <v>2262</v>
      </c>
      <c r="R4" s="1">
        <v>2373</v>
      </c>
      <c r="S4" s="1">
        <v>2484</v>
      </c>
      <c r="T4" s="1">
        <v>2595</v>
      </c>
      <c r="U4" s="1">
        <v>2706</v>
      </c>
      <c r="V4" s="1">
        <v>2817</v>
      </c>
      <c r="W4" s="1">
        <v>2928</v>
      </c>
      <c r="X4" s="1">
        <v>3039</v>
      </c>
      <c r="Y4" s="1">
        <v>3150</v>
      </c>
      <c r="Z4" s="1">
        <v>3261</v>
      </c>
      <c r="AA4" s="1">
        <v>3372</v>
      </c>
      <c r="AC4">
        <v>2061</v>
      </c>
      <c r="AD4">
        <v>98</v>
      </c>
    </row>
    <row r="5" spans="2:30" ht="12.75">
      <c r="B5" t="s">
        <v>82</v>
      </c>
      <c r="C5" s="1">
        <v>1674</v>
      </c>
      <c r="D5" s="1">
        <v>1936</v>
      </c>
      <c r="E5" s="1">
        <v>2198</v>
      </c>
      <c r="F5" s="1">
        <v>2460</v>
      </c>
      <c r="G5" s="1">
        <v>2722</v>
      </c>
      <c r="H5" s="1">
        <v>2984</v>
      </c>
      <c r="I5" s="1">
        <v>3246</v>
      </c>
      <c r="J5" s="1">
        <v>3508</v>
      </c>
      <c r="K5" s="1">
        <v>3770</v>
      </c>
      <c r="L5" s="1">
        <v>4032</v>
      </c>
      <c r="M5" s="1">
        <v>4294</v>
      </c>
      <c r="N5" s="1">
        <v>4556</v>
      </c>
      <c r="O5" s="1">
        <v>4818</v>
      </c>
      <c r="P5" s="1">
        <v>5080</v>
      </c>
      <c r="Q5" s="1">
        <v>5342</v>
      </c>
      <c r="R5" s="1">
        <v>5604</v>
      </c>
      <c r="S5" s="1">
        <v>5866</v>
      </c>
      <c r="T5" s="1">
        <v>6128</v>
      </c>
      <c r="U5" s="1">
        <v>6390</v>
      </c>
      <c r="V5" s="1">
        <v>6652</v>
      </c>
      <c r="W5" s="1">
        <v>6914</v>
      </c>
      <c r="X5" s="1">
        <v>7176</v>
      </c>
      <c r="Y5" s="1">
        <v>7438</v>
      </c>
      <c r="Z5" s="1">
        <v>7700</v>
      </c>
      <c r="AA5" s="1">
        <v>7962</v>
      </c>
      <c r="AC5">
        <v>4875</v>
      </c>
      <c r="AD5">
        <v>233</v>
      </c>
    </row>
    <row r="6" spans="2:30" ht="12.75">
      <c r="B6" t="s">
        <v>42</v>
      </c>
      <c r="C6" s="1">
        <v>966</v>
      </c>
      <c r="D6" s="1">
        <v>1117</v>
      </c>
      <c r="E6" s="1">
        <v>1268</v>
      </c>
      <c r="F6" s="1">
        <v>1419</v>
      </c>
      <c r="G6" s="1">
        <v>1570</v>
      </c>
      <c r="H6" s="1">
        <v>1721</v>
      </c>
      <c r="I6" s="1">
        <v>1872</v>
      </c>
      <c r="J6" s="1">
        <v>2023</v>
      </c>
      <c r="K6" s="1">
        <v>2174</v>
      </c>
      <c r="L6" s="1">
        <v>2325</v>
      </c>
      <c r="M6" s="1">
        <v>2476</v>
      </c>
      <c r="N6" s="1">
        <v>2627</v>
      </c>
      <c r="O6" s="1">
        <v>2778</v>
      </c>
      <c r="P6" s="1">
        <v>2929</v>
      </c>
      <c r="Q6" s="1">
        <v>3080</v>
      </c>
      <c r="R6" s="1">
        <v>3231</v>
      </c>
      <c r="S6" s="1">
        <v>3382</v>
      </c>
      <c r="T6" s="1">
        <v>3533</v>
      </c>
      <c r="U6" s="1">
        <v>3684</v>
      </c>
      <c r="V6" s="1">
        <v>3835</v>
      </c>
      <c r="W6" s="1">
        <v>3986</v>
      </c>
      <c r="X6" s="1">
        <v>4137</v>
      </c>
      <c r="Y6" s="1">
        <v>4288</v>
      </c>
      <c r="Z6" s="1">
        <v>4439</v>
      </c>
      <c r="AA6" s="1">
        <v>4590</v>
      </c>
      <c r="AC6">
        <v>2814</v>
      </c>
      <c r="AD6">
        <v>134</v>
      </c>
    </row>
    <row r="7" spans="2:30" ht="12.75">
      <c r="B7" t="s">
        <v>39</v>
      </c>
      <c r="C7" s="1">
        <v>966</v>
      </c>
      <c r="D7" s="1">
        <v>1117</v>
      </c>
      <c r="E7" s="1">
        <v>1268</v>
      </c>
      <c r="F7" s="1">
        <v>1419</v>
      </c>
      <c r="G7" s="1">
        <v>1570</v>
      </c>
      <c r="H7" s="1">
        <v>1721</v>
      </c>
      <c r="I7" s="1">
        <v>1872</v>
      </c>
      <c r="J7" s="1">
        <v>2023</v>
      </c>
      <c r="K7" s="1">
        <v>2174</v>
      </c>
      <c r="L7" s="1">
        <v>2325</v>
      </c>
      <c r="M7" s="1">
        <v>2476</v>
      </c>
      <c r="N7" s="1">
        <v>2627</v>
      </c>
      <c r="O7" s="1">
        <v>2778</v>
      </c>
      <c r="P7" s="1">
        <v>2929</v>
      </c>
      <c r="Q7" s="1">
        <v>3080</v>
      </c>
      <c r="R7" s="1">
        <v>3231</v>
      </c>
      <c r="S7" s="1">
        <v>3382</v>
      </c>
      <c r="T7" s="1">
        <v>3533</v>
      </c>
      <c r="U7" s="1">
        <v>3684</v>
      </c>
      <c r="V7" s="1">
        <v>3835</v>
      </c>
      <c r="W7" s="1">
        <v>3986</v>
      </c>
      <c r="X7" s="1">
        <v>4137</v>
      </c>
      <c r="Y7" s="1">
        <v>4288</v>
      </c>
      <c r="Z7" s="1">
        <v>4439</v>
      </c>
      <c r="AA7" s="1">
        <v>4590</v>
      </c>
      <c r="AC7">
        <v>2814</v>
      </c>
      <c r="AD7">
        <v>134</v>
      </c>
    </row>
    <row r="8" spans="2:30" ht="12.75">
      <c r="B8" t="s">
        <v>41</v>
      </c>
      <c r="C8" s="1">
        <v>1030</v>
      </c>
      <c r="D8" s="1">
        <v>1191</v>
      </c>
      <c r="E8" s="1">
        <v>1352</v>
      </c>
      <c r="F8" s="1">
        <v>1513</v>
      </c>
      <c r="G8" s="1">
        <v>1674</v>
      </c>
      <c r="H8" s="1">
        <v>1835</v>
      </c>
      <c r="I8" s="1">
        <v>1996</v>
      </c>
      <c r="J8" s="1">
        <v>2157</v>
      </c>
      <c r="K8" s="1">
        <v>2318</v>
      </c>
      <c r="L8" s="1">
        <v>2479</v>
      </c>
      <c r="M8" s="1">
        <v>2640</v>
      </c>
      <c r="N8" s="1">
        <v>2801</v>
      </c>
      <c r="O8" s="1">
        <v>2962</v>
      </c>
      <c r="P8" s="1">
        <v>3123</v>
      </c>
      <c r="Q8" s="1">
        <v>3284</v>
      </c>
      <c r="R8" s="1">
        <v>3445</v>
      </c>
      <c r="S8" s="1">
        <v>3606</v>
      </c>
      <c r="T8" s="1">
        <v>3767</v>
      </c>
      <c r="U8" s="1">
        <v>3928</v>
      </c>
      <c r="V8" s="1">
        <v>4089</v>
      </c>
      <c r="W8" s="1">
        <v>4250</v>
      </c>
      <c r="X8" s="1">
        <v>4411</v>
      </c>
      <c r="Y8" s="1">
        <v>4572</v>
      </c>
      <c r="Z8" s="1">
        <v>4733</v>
      </c>
      <c r="AA8" s="1">
        <v>4894</v>
      </c>
      <c r="AC8">
        <v>2999</v>
      </c>
      <c r="AD8">
        <v>143</v>
      </c>
    </row>
    <row r="9" spans="2:30" ht="12.75">
      <c r="B9" t="s">
        <v>40</v>
      </c>
      <c r="C9" s="1">
        <v>1481</v>
      </c>
      <c r="D9" s="1">
        <v>1713</v>
      </c>
      <c r="E9" s="1">
        <v>1945</v>
      </c>
      <c r="F9" s="1">
        <v>2177</v>
      </c>
      <c r="G9" s="1">
        <v>2409</v>
      </c>
      <c r="H9" s="1">
        <v>2641</v>
      </c>
      <c r="I9" s="1">
        <v>2873</v>
      </c>
      <c r="J9" s="1">
        <v>3105</v>
      </c>
      <c r="K9" s="1">
        <v>3337</v>
      </c>
      <c r="L9" s="1">
        <v>3569</v>
      </c>
      <c r="M9" s="1">
        <v>3801</v>
      </c>
      <c r="N9" s="1">
        <v>4033</v>
      </c>
      <c r="O9" s="1">
        <v>4265</v>
      </c>
      <c r="P9" s="1">
        <v>4497</v>
      </c>
      <c r="Q9" s="1">
        <v>4729</v>
      </c>
      <c r="R9" s="1">
        <v>4961</v>
      </c>
      <c r="S9" s="1">
        <v>5193</v>
      </c>
      <c r="T9" s="1">
        <v>5425</v>
      </c>
      <c r="U9" s="1">
        <v>5657</v>
      </c>
      <c r="V9" s="1">
        <v>5889</v>
      </c>
      <c r="W9" s="1">
        <v>6121</v>
      </c>
      <c r="X9" s="1">
        <v>6353</v>
      </c>
      <c r="Y9" s="1">
        <v>6585</v>
      </c>
      <c r="Z9" s="1">
        <v>6817</v>
      </c>
      <c r="AA9" s="1">
        <v>7049</v>
      </c>
      <c r="AC9">
        <v>4319</v>
      </c>
      <c r="AD9">
        <v>206</v>
      </c>
    </row>
    <row r="10" spans="2:30" ht="12.75">
      <c r="B10" t="s">
        <v>10</v>
      </c>
      <c r="C10" s="1">
        <v>837</v>
      </c>
      <c r="D10" s="1">
        <v>968</v>
      </c>
      <c r="E10" s="1">
        <v>1099</v>
      </c>
      <c r="F10" s="1">
        <v>1230</v>
      </c>
      <c r="G10" s="1">
        <v>1361</v>
      </c>
      <c r="H10" s="1">
        <v>1492</v>
      </c>
      <c r="I10" s="1">
        <v>1623</v>
      </c>
      <c r="J10" s="1">
        <v>1754</v>
      </c>
      <c r="K10" s="1">
        <v>1885</v>
      </c>
      <c r="L10" s="1">
        <v>2016</v>
      </c>
      <c r="M10" s="1">
        <v>2147</v>
      </c>
      <c r="N10" s="1">
        <v>2278</v>
      </c>
      <c r="O10" s="1">
        <v>2409</v>
      </c>
      <c r="P10" s="1">
        <v>2540</v>
      </c>
      <c r="Q10" s="1">
        <v>2671</v>
      </c>
      <c r="R10" s="1">
        <v>2802</v>
      </c>
      <c r="S10" s="1">
        <v>2933</v>
      </c>
      <c r="T10" s="1">
        <v>3064</v>
      </c>
      <c r="U10" s="1">
        <v>3195</v>
      </c>
      <c r="V10" s="1">
        <v>3326</v>
      </c>
      <c r="W10" s="1">
        <v>3457</v>
      </c>
      <c r="X10" s="1">
        <v>3588</v>
      </c>
      <c r="Y10" s="1">
        <v>3719</v>
      </c>
      <c r="Z10" s="1">
        <v>3850</v>
      </c>
      <c r="AA10" s="1">
        <v>3981</v>
      </c>
      <c r="AC10">
        <v>2443</v>
      </c>
      <c r="AD10">
        <v>117</v>
      </c>
    </row>
    <row r="11" spans="2:30" ht="12.75">
      <c r="B11" t="s">
        <v>12</v>
      </c>
      <c r="C11" s="1">
        <v>1095</v>
      </c>
      <c r="D11" s="1">
        <v>1266</v>
      </c>
      <c r="E11" s="1">
        <v>1437</v>
      </c>
      <c r="F11" s="1">
        <v>1608</v>
      </c>
      <c r="G11" s="1">
        <v>1779</v>
      </c>
      <c r="H11" s="1">
        <v>1950</v>
      </c>
      <c r="I11" s="1">
        <v>2121</v>
      </c>
      <c r="J11" s="1">
        <v>2292</v>
      </c>
      <c r="K11" s="1">
        <v>2463</v>
      </c>
      <c r="L11" s="1">
        <v>2634</v>
      </c>
      <c r="M11" s="1">
        <v>2805</v>
      </c>
      <c r="N11" s="1">
        <v>2976</v>
      </c>
      <c r="O11" s="1">
        <v>3147</v>
      </c>
      <c r="P11" s="1">
        <v>3318</v>
      </c>
      <c r="Q11" s="1">
        <v>3489</v>
      </c>
      <c r="R11" s="1">
        <v>3660</v>
      </c>
      <c r="S11" s="1">
        <v>3831</v>
      </c>
      <c r="T11" s="1">
        <v>4002</v>
      </c>
      <c r="U11" s="1">
        <v>4173</v>
      </c>
      <c r="V11" s="1">
        <v>4344</v>
      </c>
      <c r="W11" s="1">
        <v>4515</v>
      </c>
      <c r="X11" s="1">
        <v>4686</v>
      </c>
      <c r="Y11" s="1">
        <v>4857</v>
      </c>
      <c r="Z11" s="1">
        <v>5028</v>
      </c>
      <c r="AA11" s="1">
        <v>5199</v>
      </c>
      <c r="AC11">
        <v>3185</v>
      </c>
      <c r="AD11">
        <v>152</v>
      </c>
    </row>
    <row r="12" spans="2:30" ht="12.75">
      <c r="B12" t="s">
        <v>53</v>
      </c>
      <c r="C12" s="1">
        <v>1352</v>
      </c>
      <c r="D12" s="1">
        <v>1564</v>
      </c>
      <c r="E12" s="1">
        <v>1776</v>
      </c>
      <c r="F12" s="1">
        <v>1988</v>
      </c>
      <c r="G12" s="1">
        <v>2200</v>
      </c>
      <c r="H12" s="1">
        <v>2412</v>
      </c>
      <c r="I12" s="1">
        <v>2624</v>
      </c>
      <c r="J12" s="1">
        <v>2836</v>
      </c>
      <c r="K12" s="1">
        <v>3048</v>
      </c>
      <c r="L12" s="1">
        <v>3260</v>
      </c>
      <c r="M12" s="1">
        <v>3472</v>
      </c>
      <c r="N12" s="1">
        <v>3684</v>
      </c>
      <c r="O12" s="1">
        <v>3896</v>
      </c>
      <c r="P12" s="1">
        <v>4108</v>
      </c>
      <c r="Q12" s="1">
        <v>4320</v>
      </c>
      <c r="R12" s="1">
        <v>4532</v>
      </c>
      <c r="S12" s="1">
        <v>4744</v>
      </c>
      <c r="T12" s="1">
        <v>4956</v>
      </c>
      <c r="U12" s="1">
        <v>5168</v>
      </c>
      <c r="V12" s="1">
        <v>5380</v>
      </c>
      <c r="W12" s="1">
        <v>5592</v>
      </c>
      <c r="X12" s="1">
        <v>5804</v>
      </c>
      <c r="Y12" s="1">
        <v>6016</v>
      </c>
      <c r="Z12" s="1">
        <v>6228</v>
      </c>
      <c r="AA12" s="1">
        <v>6440</v>
      </c>
      <c r="AC12">
        <v>3937</v>
      </c>
      <c r="AD12">
        <v>188</v>
      </c>
    </row>
    <row r="13" spans="2:30" ht="12.75">
      <c r="B13" t="s">
        <v>13</v>
      </c>
      <c r="C13" s="1">
        <v>1288</v>
      </c>
      <c r="D13" s="1">
        <v>1490</v>
      </c>
      <c r="E13" s="1">
        <v>1692</v>
      </c>
      <c r="F13" s="1">
        <v>1894</v>
      </c>
      <c r="G13" s="1">
        <v>2096</v>
      </c>
      <c r="H13" s="1">
        <v>2298</v>
      </c>
      <c r="I13" s="1">
        <v>2500</v>
      </c>
      <c r="J13" s="1">
        <v>2702</v>
      </c>
      <c r="K13" s="1">
        <v>2904</v>
      </c>
      <c r="L13" s="1">
        <v>3106</v>
      </c>
      <c r="M13" s="1">
        <v>3308</v>
      </c>
      <c r="N13" s="1">
        <v>3510</v>
      </c>
      <c r="O13" s="1">
        <v>3712</v>
      </c>
      <c r="P13" s="1">
        <v>3914</v>
      </c>
      <c r="Q13" s="1">
        <v>4116</v>
      </c>
      <c r="R13" s="1">
        <v>4318</v>
      </c>
      <c r="S13" s="1">
        <v>4520</v>
      </c>
      <c r="T13" s="1">
        <v>4722</v>
      </c>
      <c r="U13" s="1">
        <v>4924</v>
      </c>
      <c r="V13" s="1">
        <v>5126</v>
      </c>
      <c r="W13" s="1">
        <v>5328</v>
      </c>
      <c r="X13" s="1">
        <v>5530</v>
      </c>
      <c r="Y13" s="1">
        <v>5732</v>
      </c>
      <c r="Z13" s="1">
        <v>5934</v>
      </c>
      <c r="AA13" s="1">
        <v>6136</v>
      </c>
      <c r="AC13">
        <v>3752</v>
      </c>
      <c r="AD13">
        <v>179</v>
      </c>
    </row>
    <row r="14" spans="2:30" ht="12.75">
      <c r="B14" t="s">
        <v>84</v>
      </c>
      <c r="C14" s="1">
        <v>1481</v>
      </c>
      <c r="D14" s="1">
        <v>1713</v>
      </c>
      <c r="E14" s="1">
        <v>1945</v>
      </c>
      <c r="F14" s="1">
        <v>2177</v>
      </c>
      <c r="G14" s="1">
        <v>2409</v>
      </c>
      <c r="H14" s="1">
        <v>2641</v>
      </c>
      <c r="I14" s="1">
        <v>2873</v>
      </c>
      <c r="J14" s="1">
        <v>3105</v>
      </c>
      <c r="K14" s="1">
        <v>3337</v>
      </c>
      <c r="L14" s="1">
        <v>3569</v>
      </c>
      <c r="M14" s="1">
        <v>3801</v>
      </c>
      <c r="N14" s="1">
        <v>4033</v>
      </c>
      <c r="O14" s="1">
        <v>4265</v>
      </c>
      <c r="P14" s="1">
        <v>4497</v>
      </c>
      <c r="Q14" s="1">
        <v>4729</v>
      </c>
      <c r="R14" s="1">
        <v>4961</v>
      </c>
      <c r="S14" s="1">
        <v>5193</v>
      </c>
      <c r="T14" s="1">
        <v>5425</v>
      </c>
      <c r="U14" s="1">
        <v>5657</v>
      </c>
      <c r="V14" s="1">
        <v>5889</v>
      </c>
      <c r="W14" s="1">
        <v>6121</v>
      </c>
      <c r="X14" s="1">
        <v>6353</v>
      </c>
      <c r="Y14" s="1">
        <v>6585</v>
      </c>
      <c r="Z14" s="1">
        <v>6817</v>
      </c>
      <c r="AA14" s="1">
        <v>7049</v>
      </c>
      <c r="AC14">
        <v>4319</v>
      </c>
      <c r="AD14">
        <v>206</v>
      </c>
    </row>
    <row r="15" spans="2:30" ht="12.75">
      <c r="B15" t="s">
        <v>85</v>
      </c>
      <c r="C15" s="1">
        <v>1030</v>
      </c>
      <c r="D15" s="1">
        <v>1191</v>
      </c>
      <c r="E15" s="1">
        <v>1352</v>
      </c>
      <c r="F15" s="1">
        <v>1513</v>
      </c>
      <c r="G15" s="1">
        <v>1674</v>
      </c>
      <c r="H15" s="1">
        <v>1835</v>
      </c>
      <c r="I15" s="1">
        <v>1996</v>
      </c>
      <c r="J15" s="1">
        <v>2157</v>
      </c>
      <c r="K15" s="1">
        <v>2318</v>
      </c>
      <c r="L15" s="1">
        <v>2479</v>
      </c>
      <c r="M15" s="1">
        <v>2640</v>
      </c>
      <c r="N15" s="1">
        <v>2801</v>
      </c>
      <c r="O15" s="1">
        <v>2962</v>
      </c>
      <c r="P15" s="1">
        <v>3123</v>
      </c>
      <c r="Q15" s="1">
        <v>3284</v>
      </c>
      <c r="R15" s="1">
        <v>3445</v>
      </c>
      <c r="S15" s="1">
        <v>3606</v>
      </c>
      <c r="T15" s="1">
        <v>3767</v>
      </c>
      <c r="U15" s="1">
        <v>3928</v>
      </c>
      <c r="V15" s="1">
        <v>4089</v>
      </c>
      <c r="W15" s="1">
        <v>4250</v>
      </c>
      <c r="X15" s="1">
        <v>4411</v>
      </c>
      <c r="Y15" s="1">
        <v>4572</v>
      </c>
      <c r="Z15" s="1">
        <v>4733</v>
      </c>
      <c r="AA15" s="1">
        <v>4894</v>
      </c>
      <c r="AC15">
        <v>2999</v>
      </c>
      <c r="AD15">
        <v>143</v>
      </c>
    </row>
    <row r="16" spans="2:30" ht="12.75">
      <c r="B16" t="s">
        <v>83</v>
      </c>
      <c r="C16" s="1">
        <v>1030</v>
      </c>
      <c r="D16" s="1">
        <v>1191</v>
      </c>
      <c r="E16" s="1">
        <v>1352</v>
      </c>
      <c r="F16" s="1">
        <v>1513</v>
      </c>
      <c r="G16" s="1">
        <v>1674</v>
      </c>
      <c r="H16" s="1">
        <v>1835</v>
      </c>
      <c r="I16" s="1">
        <v>1996</v>
      </c>
      <c r="J16" s="1">
        <v>2157</v>
      </c>
      <c r="K16" s="1">
        <v>2318</v>
      </c>
      <c r="L16" s="1">
        <v>2479</v>
      </c>
      <c r="M16" s="1">
        <v>2640</v>
      </c>
      <c r="N16" s="1">
        <v>2801</v>
      </c>
      <c r="O16" s="1">
        <v>2962</v>
      </c>
      <c r="P16" s="1">
        <v>3123</v>
      </c>
      <c r="Q16" s="1">
        <v>3284</v>
      </c>
      <c r="R16" s="1">
        <v>3445</v>
      </c>
      <c r="S16" s="1">
        <v>3606</v>
      </c>
      <c r="T16" s="1">
        <v>3767</v>
      </c>
      <c r="U16" s="1">
        <v>3928</v>
      </c>
      <c r="V16" s="1">
        <v>4089</v>
      </c>
      <c r="W16" s="1">
        <v>4250</v>
      </c>
      <c r="X16" s="1">
        <v>4411</v>
      </c>
      <c r="Y16" s="1">
        <v>4572</v>
      </c>
      <c r="Z16" s="1">
        <v>4733</v>
      </c>
      <c r="AA16" s="1">
        <v>4894</v>
      </c>
      <c r="AC16">
        <v>2999</v>
      </c>
      <c r="AD16">
        <v>143</v>
      </c>
    </row>
    <row r="17" spans="2:30" ht="12.75">
      <c r="B17" t="s">
        <v>46</v>
      </c>
      <c r="C17" s="1">
        <v>902</v>
      </c>
      <c r="D17" s="1">
        <v>1043</v>
      </c>
      <c r="E17" s="1">
        <v>1184</v>
      </c>
      <c r="F17" s="1">
        <v>1325</v>
      </c>
      <c r="G17" s="1">
        <v>1466</v>
      </c>
      <c r="H17" s="1">
        <v>1607</v>
      </c>
      <c r="I17" s="1">
        <v>1748</v>
      </c>
      <c r="J17" s="1">
        <v>1889</v>
      </c>
      <c r="K17" s="1">
        <v>2030</v>
      </c>
      <c r="L17" s="1">
        <v>2171</v>
      </c>
      <c r="M17" s="1">
        <v>2312</v>
      </c>
      <c r="N17" s="1">
        <v>2453</v>
      </c>
      <c r="O17" s="1">
        <v>2594</v>
      </c>
      <c r="P17" s="1">
        <v>2735</v>
      </c>
      <c r="Q17" s="1">
        <v>2876</v>
      </c>
      <c r="R17" s="1">
        <v>3017</v>
      </c>
      <c r="S17" s="1">
        <v>3158</v>
      </c>
      <c r="T17" s="1">
        <v>3299</v>
      </c>
      <c r="U17" s="1">
        <v>3440</v>
      </c>
      <c r="V17" s="1">
        <v>3581</v>
      </c>
      <c r="W17" s="1">
        <v>3722</v>
      </c>
      <c r="X17" s="1">
        <v>3863</v>
      </c>
      <c r="Y17" s="1">
        <v>4004</v>
      </c>
      <c r="Z17" s="1">
        <v>4145</v>
      </c>
      <c r="AA17" s="1">
        <v>4286</v>
      </c>
      <c r="AC17">
        <v>2629</v>
      </c>
      <c r="AD17">
        <v>126</v>
      </c>
    </row>
    <row r="18" spans="2:30" ht="12.75">
      <c r="B18" t="s">
        <v>14</v>
      </c>
      <c r="C18" s="1">
        <v>1224</v>
      </c>
      <c r="D18" s="1">
        <v>1416</v>
      </c>
      <c r="E18" s="1">
        <v>1608</v>
      </c>
      <c r="F18" s="1">
        <v>1800</v>
      </c>
      <c r="G18" s="1">
        <v>1992</v>
      </c>
      <c r="H18" s="1">
        <v>2184</v>
      </c>
      <c r="I18" s="1">
        <v>2376</v>
      </c>
      <c r="J18" s="1">
        <v>2568</v>
      </c>
      <c r="K18" s="1">
        <v>2760</v>
      </c>
      <c r="L18" s="1">
        <v>2952</v>
      </c>
      <c r="M18" s="1">
        <v>3144</v>
      </c>
      <c r="N18" s="1">
        <v>3336</v>
      </c>
      <c r="O18" s="1">
        <v>3528</v>
      </c>
      <c r="P18" s="1">
        <v>3720</v>
      </c>
      <c r="Q18" s="1">
        <v>3912</v>
      </c>
      <c r="R18" s="1">
        <v>4104</v>
      </c>
      <c r="S18" s="1">
        <v>4296</v>
      </c>
      <c r="T18" s="1">
        <v>4488</v>
      </c>
      <c r="U18" s="1">
        <v>4680</v>
      </c>
      <c r="V18" s="1">
        <v>4872</v>
      </c>
      <c r="W18" s="1">
        <v>5064</v>
      </c>
      <c r="X18" s="1">
        <v>5256</v>
      </c>
      <c r="Y18" s="1">
        <v>5448</v>
      </c>
      <c r="Z18" s="1">
        <v>5640</v>
      </c>
      <c r="AA18" s="1">
        <v>5832</v>
      </c>
      <c r="AC18">
        <v>3567</v>
      </c>
      <c r="AD18">
        <v>170</v>
      </c>
    </row>
    <row r="19" spans="2:30" ht="12.75">
      <c r="B19" t="s">
        <v>56</v>
      </c>
      <c r="C19" s="1">
        <v>1159</v>
      </c>
      <c r="D19" s="1">
        <v>1341</v>
      </c>
      <c r="E19" s="1">
        <v>1523</v>
      </c>
      <c r="F19" s="1">
        <v>1705</v>
      </c>
      <c r="G19" s="1">
        <v>1887</v>
      </c>
      <c r="H19" s="1">
        <v>2069</v>
      </c>
      <c r="I19" s="1">
        <v>2251</v>
      </c>
      <c r="J19" s="1">
        <v>2433</v>
      </c>
      <c r="K19" s="1">
        <v>2615</v>
      </c>
      <c r="L19" s="1">
        <v>2797</v>
      </c>
      <c r="M19" s="1">
        <v>2979</v>
      </c>
      <c r="N19" s="1">
        <v>3161</v>
      </c>
      <c r="O19" s="1">
        <v>3343</v>
      </c>
      <c r="P19" s="1">
        <v>3525</v>
      </c>
      <c r="Q19" s="1">
        <v>3707</v>
      </c>
      <c r="R19" s="1">
        <v>3889</v>
      </c>
      <c r="S19" s="1">
        <v>4071</v>
      </c>
      <c r="T19" s="1">
        <v>4253</v>
      </c>
      <c r="U19" s="1">
        <v>4435</v>
      </c>
      <c r="V19" s="1">
        <v>4617</v>
      </c>
      <c r="W19" s="1">
        <v>4799</v>
      </c>
      <c r="X19" s="1">
        <v>4981</v>
      </c>
      <c r="Y19" s="1">
        <v>5163</v>
      </c>
      <c r="Z19" s="1">
        <v>5345</v>
      </c>
      <c r="AA19" s="1">
        <v>5527</v>
      </c>
      <c r="AC19">
        <v>3381</v>
      </c>
      <c r="AD19">
        <v>162</v>
      </c>
    </row>
    <row r="20" spans="2:30" ht="12.75">
      <c r="B20" t="s">
        <v>15</v>
      </c>
      <c r="C20" s="1">
        <v>1224</v>
      </c>
      <c r="D20" s="1">
        <v>1416</v>
      </c>
      <c r="E20" s="1">
        <v>1608</v>
      </c>
      <c r="F20" s="1">
        <v>1800</v>
      </c>
      <c r="G20" s="1">
        <v>1992</v>
      </c>
      <c r="H20" s="1">
        <v>2184</v>
      </c>
      <c r="I20" s="1">
        <v>2376</v>
      </c>
      <c r="J20" s="1">
        <v>2568</v>
      </c>
      <c r="K20" s="1">
        <v>2760</v>
      </c>
      <c r="L20" s="1">
        <v>2952</v>
      </c>
      <c r="M20" s="1">
        <v>3144</v>
      </c>
      <c r="N20" s="1">
        <v>3336</v>
      </c>
      <c r="O20" s="1">
        <v>3528</v>
      </c>
      <c r="P20" s="1">
        <v>3720</v>
      </c>
      <c r="Q20" s="1">
        <v>3912</v>
      </c>
      <c r="R20" s="1">
        <v>4104</v>
      </c>
      <c r="S20" s="1">
        <v>4296</v>
      </c>
      <c r="T20" s="1">
        <v>4488</v>
      </c>
      <c r="U20" s="1">
        <v>4680</v>
      </c>
      <c r="V20" s="1">
        <v>4872</v>
      </c>
      <c r="W20" s="1">
        <v>5064</v>
      </c>
      <c r="X20" s="1">
        <v>5256</v>
      </c>
      <c r="Y20" s="1">
        <v>5448</v>
      </c>
      <c r="Z20" s="1">
        <v>5640</v>
      </c>
      <c r="AA20" s="1">
        <v>5832</v>
      </c>
      <c r="AC20">
        <v>3567</v>
      </c>
      <c r="AD20">
        <v>170</v>
      </c>
    </row>
    <row r="21" spans="2:30" ht="12.75">
      <c r="B21" t="s">
        <v>57</v>
      </c>
      <c r="C21" s="1">
        <v>1674</v>
      </c>
      <c r="D21" s="1">
        <v>1936</v>
      </c>
      <c r="E21" s="1">
        <v>2198</v>
      </c>
      <c r="F21" s="1">
        <v>2460</v>
      </c>
      <c r="G21" s="1">
        <v>2722</v>
      </c>
      <c r="H21" s="1">
        <v>2984</v>
      </c>
      <c r="I21" s="1">
        <v>3246</v>
      </c>
      <c r="J21" s="1">
        <v>3508</v>
      </c>
      <c r="K21" s="1">
        <v>3770</v>
      </c>
      <c r="L21" s="1">
        <v>4032</v>
      </c>
      <c r="M21" s="1">
        <v>4294</v>
      </c>
      <c r="N21" s="1">
        <v>4556</v>
      </c>
      <c r="O21" s="1">
        <v>4818</v>
      </c>
      <c r="P21" s="1">
        <v>5080</v>
      </c>
      <c r="Q21" s="1">
        <v>5342</v>
      </c>
      <c r="R21" s="1">
        <v>5604</v>
      </c>
      <c r="S21" s="1">
        <v>5866</v>
      </c>
      <c r="T21" s="1">
        <v>6128</v>
      </c>
      <c r="U21" s="1">
        <v>6390</v>
      </c>
      <c r="V21" s="1">
        <v>6652</v>
      </c>
      <c r="W21" s="1">
        <v>6914</v>
      </c>
      <c r="X21" s="1">
        <v>7176</v>
      </c>
      <c r="Y21" s="1">
        <v>7438</v>
      </c>
      <c r="Z21" s="1">
        <v>7700</v>
      </c>
      <c r="AA21" s="1">
        <v>7962</v>
      </c>
      <c r="AC21">
        <v>4875</v>
      </c>
      <c r="AD21">
        <v>233</v>
      </c>
    </row>
    <row r="22" spans="2:30" ht="12.75">
      <c r="B22" t="s">
        <v>44</v>
      </c>
      <c r="C22" s="1">
        <v>837</v>
      </c>
      <c r="D22" s="1">
        <v>968</v>
      </c>
      <c r="E22" s="1">
        <v>1099</v>
      </c>
      <c r="F22" s="1">
        <v>1230</v>
      </c>
      <c r="G22" s="1">
        <v>1361</v>
      </c>
      <c r="H22" s="1">
        <v>1492</v>
      </c>
      <c r="I22" s="1">
        <v>1623</v>
      </c>
      <c r="J22" s="1">
        <v>1754</v>
      </c>
      <c r="K22" s="1">
        <v>1885</v>
      </c>
      <c r="L22" s="1">
        <v>2016</v>
      </c>
      <c r="M22" s="1">
        <v>2147</v>
      </c>
      <c r="N22" s="1">
        <v>2278</v>
      </c>
      <c r="O22" s="1">
        <v>2409</v>
      </c>
      <c r="P22" s="1">
        <v>2540</v>
      </c>
      <c r="Q22" s="1">
        <v>2671</v>
      </c>
      <c r="R22" s="1">
        <v>2802</v>
      </c>
      <c r="S22" s="1">
        <v>2933</v>
      </c>
      <c r="T22" s="1">
        <v>3064</v>
      </c>
      <c r="U22" s="1">
        <v>3195</v>
      </c>
      <c r="V22" s="1">
        <v>3326</v>
      </c>
      <c r="W22" s="1">
        <v>3457</v>
      </c>
      <c r="X22" s="1">
        <v>3588</v>
      </c>
      <c r="Y22" s="1">
        <v>3719</v>
      </c>
      <c r="Z22" s="1">
        <v>3850</v>
      </c>
      <c r="AA22" s="1">
        <v>3981</v>
      </c>
      <c r="AC22">
        <v>2443</v>
      </c>
      <c r="AD22">
        <v>117</v>
      </c>
    </row>
    <row r="23" spans="2:30" ht="12.75">
      <c r="B23" t="s">
        <v>45</v>
      </c>
      <c r="C23" s="1">
        <v>1095</v>
      </c>
      <c r="D23" s="1">
        <v>1266</v>
      </c>
      <c r="E23" s="1">
        <v>1437</v>
      </c>
      <c r="F23" s="1">
        <v>1608</v>
      </c>
      <c r="G23" s="1">
        <v>1779</v>
      </c>
      <c r="H23" s="1">
        <v>1950</v>
      </c>
      <c r="I23" s="1">
        <v>2121</v>
      </c>
      <c r="J23" s="1">
        <v>2292</v>
      </c>
      <c r="K23" s="1">
        <v>2463</v>
      </c>
      <c r="L23" s="1">
        <v>2634</v>
      </c>
      <c r="M23" s="1">
        <v>2805</v>
      </c>
      <c r="N23" s="1">
        <v>2976</v>
      </c>
      <c r="O23" s="1">
        <v>3147</v>
      </c>
      <c r="P23" s="1">
        <v>3318</v>
      </c>
      <c r="Q23" s="1">
        <v>3489</v>
      </c>
      <c r="R23" s="1">
        <v>3660</v>
      </c>
      <c r="S23" s="1">
        <v>3831</v>
      </c>
      <c r="T23" s="1">
        <v>4002</v>
      </c>
      <c r="U23" s="1">
        <v>4173</v>
      </c>
      <c r="V23" s="1">
        <v>4344</v>
      </c>
      <c r="W23" s="1">
        <v>4515</v>
      </c>
      <c r="X23" s="1">
        <v>4686</v>
      </c>
      <c r="Y23" s="1">
        <v>4857</v>
      </c>
      <c r="Z23" s="1">
        <v>5028</v>
      </c>
      <c r="AA23" s="1">
        <v>5199</v>
      </c>
      <c r="AC23">
        <v>3185</v>
      </c>
      <c r="AD23">
        <v>152</v>
      </c>
    </row>
    <row r="24" spans="2:30" ht="12.75">
      <c r="B24" t="s">
        <v>43</v>
      </c>
      <c r="C24" s="1">
        <v>837</v>
      </c>
      <c r="D24" s="1">
        <v>968</v>
      </c>
      <c r="E24" s="1">
        <v>1099</v>
      </c>
      <c r="F24" s="1">
        <v>1230</v>
      </c>
      <c r="G24" s="1">
        <v>1361</v>
      </c>
      <c r="H24" s="1">
        <v>1492</v>
      </c>
      <c r="I24" s="1">
        <v>1623</v>
      </c>
      <c r="J24" s="1">
        <v>1754</v>
      </c>
      <c r="K24" s="1">
        <v>1885</v>
      </c>
      <c r="L24" s="1">
        <v>2016</v>
      </c>
      <c r="M24" s="1">
        <v>2147</v>
      </c>
      <c r="N24" s="1">
        <v>2278</v>
      </c>
      <c r="O24" s="1">
        <v>2409</v>
      </c>
      <c r="P24" s="1">
        <v>2540</v>
      </c>
      <c r="Q24" s="1">
        <v>2671</v>
      </c>
      <c r="R24" s="1">
        <v>2802</v>
      </c>
      <c r="S24" s="1">
        <v>2933</v>
      </c>
      <c r="T24" s="1">
        <v>3064</v>
      </c>
      <c r="U24" s="1">
        <v>3195</v>
      </c>
      <c r="V24" s="1">
        <v>3326</v>
      </c>
      <c r="W24" s="1">
        <v>3457</v>
      </c>
      <c r="X24" s="1">
        <v>3588</v>
      </c>
      <c r="Y24" s="1">
        <v>3719</v>
      </c>
      <c r="Z24" s="1">
        <v>3850</v>
      </c>
      <c r="AA24" s="1">
        <v>3981</v>
      </c>
      <c r="AC24">
        <v>2443</v>
      </c>
      <c r="AD24">
        <v>117</v>
      </c>
    </row>
    <row r="25" spans="2:30" ht="12.75">
      <c r="B25" t="s">
        <v>47</v>
      </c>
      <c r="C25" s="1">
        <v>902</v>
      </c>
      <c r="D25" s="1">
        <v>1043</v>
      </c>
      <c r="E25" s="1">
        <v>1184</v>
      </c>
      <c r="F25" s="1">
        <v>1325</v>
      </c>
      <c r="G25" s="1">
        <v>1466</v>
      </c>
      <c r="H25" s="1">
        <v>1607</v>
      </c>
      <c r="I25" s="1">
        <v>1748</v>
      </c>
      <c r="J25" s="1">
        <v>1889</v>
      </c>
      <c r="K25" s="1">
        <v>2030</v>
      </c>
      <c r="L25" s="1">
        <v>2171</v>
      </c>
      <c r="M25" s="1">
        <v>2312</v>
      </c>
      <c r="N25" s="1">
        <v>2453</v>
      </c>
      <c r="O25" s="1">
        <v>2594</v>
      </c>
      <c r="P25" s="1">
        <v>2735</v>
      </c>
      <c r="Q25" s="1">
        <v>2876</v>
      </c>
      <c r="R25" s="1">
        <v>3017</v>
      </c>
      <c r="S25" s="1">
        <v>3158</v>
      </c>
      <c r="T25" s="1">
        <v>3299</v>
      </c>
      <c r="U25" s="1">
        <v>3440</v>
      </c>
      <c r="V25" s="1">
        <v>3581</v>
      </c>
      <c r="W25" s="1">
        <v>3722</v>
      </c>
      <c r="X25" s="1">
        <v>3863</v>
      </c>
      <c r="Y25" s="1">
        <v>4004</v>
      </c>
      <c r="Z25" s="1">
        <v>4145</v>
      </c>
      <c r="AA25" s="1">
        <v>4286</v>
      </c>
      <c r="AC25">
        <v>2629</v>
      </c>
      <c r="AD25">
        <v>126</v>
      </c>
    </row>
    <row r="26" spans="2:30" ht="12.75">
      <c r="B26" t="s">
        <v>48</v>
      </c>
      <c r="C26" s="1">
        <v>1159</v>
      </c>
      <c r="D26" s="1">
        <v>1341</v>
      </c>
      <c r="E26" s="1">
        <v>1523</v>
      </c>
      <c r="F26" s="1">
        <v>1705</v>
      </c>
      <c r="G26" s="1">
        <v>1887</v>
      </c>
      <c r="H26" s="1">
        <v>2069</v>
      </c>
      <c r="I26" s="1">
        <v>2251</v>
      </c>
      <c r="J26" s="1">
        <v>2433</v>
      </c>
      <c r="K26" s="1">
        <v>2615</v>
      </c>
      <c r="L26" s="1">
        <v>2797</v>
      </c>
      <c r="M26" s="1">
        <v>2979</v>
      </c>
      <c r="N26" s="1">
        <v>3161</v>
      </c>
      <c r="O26" s="1">
        <v>3343</v>
      </c>
      <c r="P26" s="1">
        <v>3525</v>
      </c>
      <c r="Q26" s="1">
        <v>3707</v>
      </c>
      <c r="R26" s="1">
        <v>3889</v>
      </c>
      <c r="S26" s="1">
        <v>4071</v>
      </c>
      <c r="T26" s="1">
        <v>4253</v>
      </c>
      <c r="U26" s="1">
        <v>4435</v>
      </c>
      <c r="V26" s="1">
        <v>4617</v>
      </c>
      <c r="W26" s="1">
        <v>4799</v>
      </c>
      <c r="X26" s="1">
        <v>4981</v>
      </c>
      <c r="Y26" s="1">
        <v>5163</v>
      </c>
      <c r="Z26" s="1">
        <v>5345</v>
      </c>
      <c r="AA26" s="1">
        <v>5527</v>
      </c>
      <c r="AC26">
        <v>3381</v>
      </c>
      <c r="AD26">
        <v>162</v>
      </c>
    </row>
    <row r="27" spans="2:30" ht="12.75">
      <c r="B27" t="s">
        <v>58</v>
      </c>
      <c r="C27" s="1">
        <v>1674</v>
      </c>
      <c r="D27" s="1">
        <v>1936</v>
      </c>
      <c r="E27" s="1">
        <v>2198</v>
      </c>
      <c r="F27" s="1">
        <v>2460</v>
      </c>
      <c r="G27" s="1">
        <v>2722</v>
      </c>
      <c r="H27" s="1">
        <v>2984</v>
      </c>
      <c r="I27" s="1">
        <v>3246</v>
      </c>
      <c r="J27" s="1">
        <v>3508</v>
      </c>
      <c r="K27" s="1">
        <v>3770</v>
      </c>
      <c r="L27" s="1">
        <v>4032</v>
      </c>
      <c r="M27" s="1">
        <v>4294</v>
      </c>
      <c r="N27" s="1">
        <v>4556</v>
      </c>
      <c r="O27" s="1">
        <v>4818</v>
      </c>
      <c r="P27" s="1">
        <v>5080</v>
      </c>
      <c r="Q27" s="1">
        <v>5342</v>
      </c>
      <c r="R27" s="1">
        <v>5604</v>
      </c>
      <c r="S27" s="1">
        <v>5866</v>
      </c>
      <c r="T27" s="1">
        <v>6128</v>
      </c>
      <c r="U27" s="1">
        <v>6390</v>
      </c>
      <c r="V27" s="1">
        <v>6652</v>
      </c>
      <c r="W27" s="1">
        <v>6914</v>
      </c>
      <c r="X27" s="1">
        <v>7176</v>
      </c>
      <c r="Y27" s="1">
        <v>7438</v>
      </c>
      <c r="Z27" s="1">
        <v>7700</v>
      </c>
      <c r="AA27" s="1">
        <v>7962</v>
      </c>
      <c r="AC27">
        <v>4875</v>
      </c>
      <c r="AD27">
        <v>233</v>
      </c>
    </row>
    <row r="28" spans="2:30" ht="12.75">
      <c r="B28" t="s">
        <v>50</v>
      </c>
      <c r="C28" s="1">
        <v>837</v>
      </c>
      <c r="D28" s="1">
        <v>968</v>
      </c>
      <c r="E28" s="1">
        <v>1099</v>
      </c>
      <c r="F28" s="1">
        <v>1230</v>
      </c>
      <c r="G28" s="1">
        <v>1361</v>
      </c>
      <c r="H28" s="1">
        <v>1492</v>
      </c>
      <c r="I28" s="1">
        <v>1623</v>
      </c>
      <c r="J28" s="1">
        <v>1754</v>
      </c>
      <c r="K28" s="1">
        <v>1885</v>
      </c>
      <c r="L28" s="1">
        <v>2016</v>
      </c>
      <c r="M28" s="1">
        <v>2147</v>
      </c>
      <c r="N28" s="1">
        <v>2278</v>
      </c>
      <c r="O28" s="1">
        <v>2409</v>
      </c>
      <c r="P28" s="1">
        <v>2540</v>
      </c>
      <c r="Q28" s="1">
        <v>2671</v>
      </c>
      <c r="R28" s="1">
        <v>2802</v>
      </c>
      <c r="S28" s="1">
        <v>2933</v>
      </c>
      <c r="T28" s="1">
        <v>3064</v>
      </c>
      <c r="U28" s="1">
        <v>3195</v>
      </c>
      <c r="V28" s="1">
        <v>3326</v>
      </c>
      <c r="W28" s="1">
        <v>3457</v>
      </c>
      <c r="X28" s="1">
        <v>3588</v>
      </c>
      <c r="Y28" s="1">
        <v>3719</v>
      </c>
      <c r="Z28" s="1">
        <v>3850</v>
      </c>
      <c r="AA28" s="1">
        <v>3981</v>
      </c>
      <c r="AC28">
        <v>2443</v>
      </c>
      <c r="AD28">
        <v>117</v>
      </c>
    </row>
    <row r="29" spans="2:30" ht="12.75">
      <c r="B29" t="s">
        <v>51</v>
      </c>
      <c r="C29" s="1">
        <v>966</v>
      </c>
      <c r="D29" s="1">
        <v>1117</v>
      </c>
      <c r="E29" s="1">
        <v>1268</v>
      </c>
      <c r="F29" s="1">
        <v>1419</v>
      </c>
      <c r="G29" s="1">
        <v>1570</v>
      </c>
      <c r="H29" s="1">
        <v>1721</v>
      </c>
      <c r="I29" s="1">
        <v>1872</v>
      </c>
      <c r="J29" s="1">
        <v>2023</v>
      </c>
      <c r="K29" s="1">
        <v>2174</v>
      </c>
      <c r="L29" s="1">
        <v>2325</v>
      </c>
      <c r="M29" s="1">
        <v>2476</v>
      </c>
      <c r="N29" s="1">
        <v>2627</v>
      </c>
      <c r="O29" s="1">
        <v>2778</v>
      </c>
      <c r="P29" s="1">
        <v>2929</v>
      </c>
      <c r="Q29" s="1">
        <v>3080</v>
      </c>
      <c r="R29" s="1">
        <v>3231</v>
      </c>
      <c r="S29" s="1">
        <v>3382</v>
      </c>
      <c r="T29" s="1">
        <v>3533</v>
      </c>
      <c r="U29" s="1">
        <v>3684</v>
      </c>
      <c r="V29" s="1">
        <v>3835</v>
      </c>
      <c r="W29" s="1">
        <v>3986</v>
      </c>
      <c r="X29" s="1">
        <v>4137</v>
      </c>
      <c r="Y29" s="1">
        <v>4288</v>
      </c>
      <c r="Z29" s="1">
        <v>4439</v>
      </c>
      <c r="AA29" s="1">
        <v>4590</v>
      </c>
      <c r="AC29">
        <v>2814</v>
      </c>
      <c r="AD29">
        <v>134</v>
      </c>
    </row>
    <row r="30" spans="2:30" ht="12.75">
      <c r="B30" t="s">
        <v>52</v>
      </c>
      <c r="C30" s="1">
        <v>773</v>
      </c>
      <c r="D30" s="1">
        <v>894</v>
      </c>
      <c r="E30" s="1">
        <v>1015</v>
      </c>
      <c r="F30" s="1">
        <v>1136</v>
      </c>
      <c r="G30" s="1">
        <v>1257</v>
      </c>
      <c r="H30" s="1">
        <v>1378</v>
      </c>
      <c r="I30" s="1">
        <v>1499</v>
      </c>
      <c r="J30" s="1">
        <v>1620</v>
      </c>
      <c r="K30" s="1">
        <v>1741</v>
      </c>
      <c r="L30" s="1">
        <v>1862</v>
      </c>
      <c r="M30" s="1">
        <v>1983</v>
      </c>
      <c r="N30" s="1">
        <v>2104</v>
      </c>
      <c r="O30" s="1">
        <v>2225</v>
      </c>
      <c r="P30" s="1">
        <v>2346</v>
      </c>
      <c r="Q30" s="1">
        <v>2467</v>
      </c>
      <c r="R30" s="1">
        <v>2588</v>
      </c>
      <c r="S30" s="1">
        <v>2709</v>
      </c>
      <c r="T30" s="1">
        <v>2830</v>
      </c>
      <c r="U30" s="1">
        <v>2951</v>
      </c>
      <c r="V30" s="1">
        <v>3072</v>
      </c>
      <c r="W30" s="1">
        <v>3193</v>
      </c>
      <c r="X30" s="1">
        <v>3314</v>
      </c>
      <c r="Y30" s="1">
        <v>3435</v>
      </c>
      <c r="Z30" s="1">
        <v>3556</v>
      </c>
      <c r="AA30" s="1">
        <v>3677</v>
      </c>
      <c r="AC30">
        <v>2247</v>
      </c>
      <c r="AD30">
        <v>107</v>
      </c>
    </row>
    <row r="31" spans="2:30" ht="12.75">
      <c r="B31" t="s">
        <v>54</v>
      </c>
      <c r="C31" s="1">
        <v>1352</v>
      </c>
      <c r="D31" s="1">
        <v>1564</v>
      </c>
      <c r="E31" s="1">
        <v>1776</v>
      </c>
      <c r="F31" s="1">
        <v>1988</v>
      </c>
      <c r="G31" s="1">
        <v>2200</v>
      </c>
      <c r="H31" s="1">
        <v>2412</v>
      </c>
      <c r="I31" s="1">
        <v>2624</v>
      </c>
      <c r="J31" s="1">
        <v>2836</v>
      </c>
      <c r="K31" s="1">
        <v>3048</v>
      </c>
      <c r="L31" s="1">
        <v>3260</v>
      </c>
      <c r="M31" s="1">
        <v>3472</v>
      </c>
      <c r="N31" s="1">
        <v>3684</v>
      </c>
      <c r="O31" s="1">
        <v>3896</v>
      </c>
      <c r="P31" s="1">
        <v>4108</v>
      </c>
      <c r="Q31" s="1">
        <v>4320</v>
      </c>
      <c r="R31" s="1">
        <v>4532</v>
      </c>
      <c r="S31" s="1">
        <v>4744</v>
      </c>
      <c r="T31" s="1">
        <v>4956</v>
      </c>
      <c r="U31" s="1">
        <v>5168</v>
      </c>
      <c r="V31" s="1">
        <v>5380</v>
      </c>
      <c r="W31" s="1">
        <v>5592</v>
      </c>
      <c r="X31" s="1">
        <v>5804</v>
      </c>
      <c r="Y31" s="1">
        <v>6016</v>
      </c>
      <c r="Z31" s="1">
        <v>6228</v>
      </c>
      <c r="AA31" s="1">
        <v>6440</v>
      </c>
      <c r="AC31">
        <v>3937</v>
      </c>
      <c r="AD31">
        <v>188</v>
      </c>
    </row>
    <row r="32" spans="2:30" ht="12.75">
      <c r="B32" t="s">
        <v>32</v>
      </c>
      <c r="C32" s="1">
        <v>902</v>
      </c>
      <c r="D32" s="1">
        <v>1043</v>
      </c>
      <c r="E32" s="1">
        <v>1184</v>
      </c>
      <c r="F32" s="1">
        <v>1325</v>
      </c>
      <c r="G32" s="1">
        <v>1466</v>
      </c>
      <c r="H32" s="1">
        <v>1607</v>
      </c>
      <c r="I32" s="1">
        <v>1748</v>
      </c>
      <c r="J32" s="1">
        <v>1889</v>
      </c>
      <c r="K32" s="1">
        <v>2030</v>
      </c>
      <c r="L32" s="1">
        <v>2171</v>
      </c>
      <c r="M32" s="1">
        <v>2312</v>
      </c>
      <c r="N32" s="1">
        <v>2453</v>
      </c>
      <c r="O32" s="1">
        <v>2594</v>
      </c>
      <c r="P32" s="1">
        <v>2735</v>
      </c>
      <c r="Q32" s="1">
        <v>2876</v>
      </c>
      <c r="R32" s="1">
        <v>3017</v>
      </c>
      <c r="S32" s="1">
        <v>3158</v>
      </c>
      <c r="T32" s="1">
        <v>3299</v>
      </c>
      <c r="U32" s="1">
        <v>3440</v>
      </c>
      <c r="V32" s="1">
        <v>3581</v>
      </c>
      <c r="W32" s="1">
        <v>3722</v>
      </c>
      <c r="X32" s="1">
        <v>3863</v>
      </c>
      <c r="Y32" s="1">
        <v>4004</v>
      </c>
      <c r="Z32" s="1">
        <v>4145</v>
      </c>
      <c r="AA32" s="1">
        <v>4286</v>
      </c>
      <c r="AC32">
        <v>2629</v>
      </c>
      <c r="AD32">
        <v>126</v>
      </c>
    </row>
    <row r="33" spans="2:30" ht="12.75">
      <c r="B33" t="s">
        <v>59</v>
      </c>
      <c r="C33" s="1">
        <v>902</v>
      </c>
      <c r="D33" s="1">
        <v>1043</v>
      </c>
      <c r="E33" s="1">
        <v>1184</v>
      </c>
      <c r="F33" s="1">
        <v>1325</v>
      </c>
      <c r="G33" s="1">
        <v>1466</v>
      </c>
      <c r="H33" s="1">
        <v>1607</v>
      </c>
      <c r="I33" s="1">
        <v>1748</v>
      </c>
      <c r="J33" s="1">
        <v>1889</v>
      </c>
      <c r="K33" s="1">
        <v>2030</v>
      </c>
      <c r="L33" s="1">
        <v>2171</v>
      </c>
      <c r="M33" s="1">
        <v>2312</v>
      </c>
      <c r="N33" s="1">
        <v>2453</v>
      </c>
      <c r="O33" s="1">
        <v>2594</v>
      </c>
      <c r="P33" s="1">
        <v>2735</v>
      </c>
      <c r="Q33" s="1">
        <v>2876</v>
      </c>
      <c r="R33" s="1">
        <v>3017</v>
      </c>
      <c r="S33" s="1">
        <v>3158</v>
      </c>
      <c r="T33" s="1">
        <v>3299</v>
      </c>
      <c r="U33" s="1">
        <v>3440</v>
      </c>
      <c r="V33" s="1">
        <v>3581</v>
      </c>
      <c r="W33" s="1">
        <v>3722</v>
      </c>
      <c r="X33" s="1">
        <v>3863</v>
      </c>
      <c r="Y33" s="1">
        <v>4004</v>
      </c>
      <c r="Z33" s="1">
        <v>4145</v>
      </c>
      <c r="AA33" s="1">
        <v>4286</v>
      </c>
      <c r="AC33">
        <v>2629</v>
      </c>
      <c r="AD33">
        <v>126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F7" sqref="F7"/>
    </sheetView>
  </sheetViews>
  <sheetFormatPr defaultColWidth="9.140625" defaultRowHeight="12.75"/>
  <sheetData>
    <row r="1" ht="12.75">
      <c r="C1">
        <v>1</v>
      </c>
    </row>
    <row r="2" spans="1:3" ht="12.75">
      <c r="A2" t="s">
        <v>28</v>
      </c>
      <c r="B2" t="s">
        <v>49</v>
      </c>
      <c r="C2">
        <v>300</v>
      </c>
    </row>
    <row r="3" spans="1:3" ht="12.75">
      <c r="A3" t="s">
        <v>0</v>
      </c>
      <c r="B3" t="s">
        <v>37</v>
      </c>
      <c r="C3">
        <v>400</v>
      </c>
    </row>
    <row r="4" spans="1:3" ht="12.75">
      <c r="A4" t="s">
        <v>1</v>
      </c>
      <c r="B4" t="s">
        <v>38</v>
      </c>
      <c r="C4">
        <v>450</v>
      </c>
    </row>
    <row r="5" spans="1:3" ht="12.75">
      <c r="A5" s="36" t="s">
        <v>86</v>
      </c>
      <c r="B5" s="36" t="s">
        <v>82</v>
      </c>
      <c r="C5">
        <v>400</v>
      </c>
    </row>
    <row r="6" spans="1:3" ht="12.75">
      <c r="A6" t="s">
        <v>23</v>
      </c>
      <c r="B6" t="s">
        <v>42</v>
      </c>
      <c r="C6">
        <v>500</v>
      </c>
    </row>
    <row r="7" spans="1:3" ht="12.75">
      <c r="A7" t="s">
        <v>2</v>
      </c>
      <c r="B7" t="s">
        <v>39</v>
      </c>
      <c r="C7">
        <v>400</v>
      </c>
    </row>
    <row r="8" spans="1:3" ht="12.75">
      <c r="A8" t="s">
        <v>3</v>
      </c>
      <c r="B8" t="s">
        <v>41</v>
      </c>
      <c r="C8">
        <v>400</v>
      </c>
    </row>
    <row r="9" spans="1:3" ht="12.75">
      <c r="A9" t="s">
        <v>16</v>
      </c>
      <c r="B9" t="s">
        <v>40</v>
      </c>
      <c r="C9">
        <v>550</v>
      </c>
    </row>
    <row r="10" spans="1:3" ht="12.75">
      <c r="A10" t="s">
        <v>17</v>
      </c>
      <c r="B10" t="s">
        <v>10</v>
      </c>
      <c r="C10">
        <v>500</v>
      </c>
    </row>
    <row r="11" spans="1:3" ht="12.75">
      <c r="A11" t="s">
        <v>18</v>
      </c>
      <c r="B11" t="s">
        <v>11</v>
      </c>
      <c r="C11">
        <v>500</v>
      </c>
    </row>
    <row r="12" spans="1:3" ht="12.75">
      <c r="A12" t="s">
        <v>19</v>
      </c>
      <c r="B12" t="s">
        <v>12</v>
      </c>
      <c r="C12">
        <v>600</v>
      </c>
    </row>
    <row r="13" spans="1:3" ht="12.75">
      <c r="A13" t="s">
        <v>33</v>
      </c>
      <c r="B13" t="s">
        <v>53</v>
      </c>
      <c r="C13">
        <v>700</v>
      </c>
    </row>
    <row r="14" spans="1:3" ht="12.75">
      <c r="A14" t="s">
        <v>20</v>
      </c>
      <c r="B14" t="s">
        <v>13</v>
      </c>
      <c r="C14">
        <v>500</v>
      </c>
    </row>
    <row r="15" spans="1:3" ht="12.75">
      <c r="A15" s="36" t="s">
        <v>87</v>
      </c>
      <c r="B15" s="36" t="s">
        <v>83</v>
      </c>
      <c r="C15">
        <v>200</v>
      </c>
    </row>
    <row r="16" spans="1:3" ht="12.75">
      <c r="A16" t="s">
        <v>5</v>
      </c>
      <c r="B16" t="s">
        <v>46</v>
      </c>
      <c r="C16">
        <v>400</v>
      </c>
    </row>
    <row r="17" spans="1:3" ht="12.75">
      <c r="A17" t="s">
        <v>21</v>
      </c>
      <c r="B17" t="s">
        <v>14</v>
      </c>
      <c r="C17">
        <v>500</v>
      </c>
    </row>
    <row r="18" spans="1:3" ht="12.75">
      <c r="A18" t="s">
        <v>35</v>
      </c>
      <c r="B18" t="s">
        <v>56</v>
      </c>
      <c r="C18">
        <v>950</v>
      </c>
    </row>
    <row r="19" spans="1:3" ht="12.75">
      <c r="A19" t="s">
        <v>22</v>
      </c>
      <c r="B19" t="s">
        <v>15</v>
      </c>
      <c r="C19">
        <v>400</v>
      </c>
    </row>
    <row r="20" spans="1:3" ht="12.75">
      <c r="A20" t="s">
        <v>8</v>
      </c>
      <c r="B20" t="s">
        <v>57</v>
      </c>
      <c r="C20">
        <v>450</v>
      </c>
    </row>
    <row r="21" spans="1:3" ht="12.75">
      <c r="A21" t="s">
        <v>25</v>
      </c>
      <c r="B21" t="s">
        <v>44</v>
      </c>
      <c r="C21">
        <v>400</v>
      </c>
    </row>
    <row r="22" spans="1:3" ht="12.75">
      <c r="A22" t="s">
        <v>4</v>
      </c>
      <c r="B22" t="s">
        <v>45</v>
      </c>
      <c r="C22">
        <v>350</v>
      </c>
    </row>
    <row r="23" spans="1:3" ht="12.75">
      <c r="A23" t="s">
        <v>24</v>
      </c>
      <c r="B23" t="s">
        <v>43</v>
      </c>
      <c r="C23">
        <v>450</v>
      </c>
    </row>
    <row r="24" spans="1:3" ht="12.75">
      <c r="A24" t="s">
        <v>26</v>
      </c>
      <c r="B24" t="s">
        <v>47</v>
      </c>
      <c r="C24">
        <v>500</v>
      </c>
    </row>
    <row r="25" spans="1:3" ht="12.75">
      <c r="A25" t="s">
        <v>27</v>
      </c>
      <c r="B25" t="s">
        <v>48</v>
      </c>
      <c r="C25">
        <v>400</v>
      </c>
    </row>
    <row r="26" spans="1:3" ht="12.75">
      <c r="A26" t="s">
        <v>36</v>
      </c>
      <c r="B26" t="s">
        <v>58</v>
      </c>
      <c r="C26">
        <v>800</v>
      </c>
    </row>
    <row r="27" spans="1:3" ht="12.75">
      <c r="A27" t="s">
        <v>29</v>
      </c>
      <c r="B27" t="s">
        <v>50</v>
      </c>
      <c r="C27">
        <v>350</v>
      </c>
    </row>
    <row r="28" spans="1:3" ht="12.75">
      <c r="A28" t="s">
        <v>30</v>
      </c>
      <c r="B28" t="s">
        <v>51</v>
      </c>
      <c r="C28">
        <v>600</v>
      </c>
    </row>
    <row r="29" spans="1:3" ht="12.75">
      <c r="A29" t="s">
        <v>6</v>
      </c>
      <c r="B29" t="s">
        <v>52</v>
      </c>
      <c r="C29">
        <v>400</v>
      </c>
    </row>
    <row r="30" spans="1:3" ht="12.75">
      <c r="A30" t="s">
        <v>34</v>
      </c>
      <c r="B30" t="s">
        <v>54</v>
      </c>
      <c r="C30">
        <v>600</v>
      </c>
    </row>
    <row r="31" spans="1:3" ht="12.75">
      <c r="A31" t="s">
        <v>31</v>
      </c>
      <c r="B31" t="s">
        <v>32</v>
      </c>
      <c r="C31">
        <v>400</v>
      </c>
    </row>
    <row r="32" spans="1:3" ht="12.75">
      <c r="A32" t="s">
        <v>9</v>
      </c>
      <c r="B32" t="s">
        <v>59</v>
      </c>
      <c r="C32">
        <v>450</v>
      </c>
    </row>
    <row r="33" spans="1:3" ht="12.75">
      <c r="A33" t="s">
        <v>7</v>
      </c>
      <c r="B33" t="s">
        <v>84</v>
      </c>
      <c r="C33">
        <v>550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Korada</dc:creator>
  <cp:keywords/>
  <dc:description/>
  <cp:lastModifiedBy>Maja Abramič</cp:lastModifiedBy>
  <cp:lastPrinted>2013-01-08T08:15:10Z</cp:lastPrinted>
  <dcterms:created xsi:type="dcterms:W3CDTF">2008-04-06T20:27:30Z</dcterms:created>
  <dcterms:modified xsi:type="dcterms:W3CDTF">2013-04-05T12:29:29Z</dcterms:modified>
  <cp:category/>
  <cp:version/>
  <cp:contentType/>
  <cp:contentStatus/>
</cp:coreProperties>
</file>